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E:\KH 2026\CTMTQG\DT phan bo\XDNQ\"/>
    </mc:Choice>
  </mc:AlternateContent>
  <xr:revisionPtr revIDLastSave="0" documentId="8_{52F3B7EB-FB8C-423D-804E-5874E8877D17}" xr6:coauthVersionLast="47" xr6:coauthVersionMax="47" xr10:uidLastSave="{00000000-0000-0000-0000-000000000000}"/>
  <bookViews>
    <workbookView xWindow="-120" yWindow="-120" windowWidth="29040" windowHeight="15720" xr2:uid="{00000000-000D-0000-FFFF-FFFF00000000}"/>
  </bookViews>
  <sheets>
    <sheet name="PA PHAN BO VON" sheetId="7" r:id="rId1"/>
  </sheets>
  <definedNames>
    <definedName name="_xlnm.Print_Area" localSheetId="0">'PA PHAN BO VON'!$A$3:$Q$149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35" i="7" l="1"/>
  <c r="G139" i="7"/>
  <c r="G138" i="7"/>
  <c r="G136" i="7"/>
  <c r="G140" i="7"/>
  <c r="G134" i="7"/>
  <c r="G137" i="7"/>
  <c r="G82" i="7"/>
  <c r="G98" i="7"/>
  <c r="G47" i="7"/>
  <c r="G50" i="7"/>
  <c r="G31" i="7"/>
  <c r="G24" i="7"/>
  <c r="G96" i="7"/>
  <c r="G70" i="7"/>
  <c r="G87" i="7"/>
  <c r="G33" i="7"/>
  <c r="G63" i="7"/>
  <c r="G78" i="7"/>
  <c r="G76" i="7"/>
  <c r="G94" i="7"/>
  <c r="G101" i="7"/>
  <c r="G133" i="7"/>
  <c r="G56" i="7"/>
  <c r="G99" i="7"/>
  <c r="G49" i="7"/>
  <c r="G74" i="7"/>
  <c r="G39" i="7"/>
  <c r="G117" i="7"/>
  <c r="G132" i="7"/>
  <c r="G121" i="7"/>
  <c r="G105" i="7"/>
  <c r="G124" i="7"/>
  <c r="G62" i="7"/>
  <c r="G61" i="7"/>
  <c r="G44" i="7"/>
  <c r="G97" i="7"/>
  <c r="G103" i="7"/>
  <c r="G93" i="7"/>
  <c r="G111" i="7"/>
  <c r="G73" i="7"/>
  <c r="G20" i="7"/>
  <c r="G48" i="7"/>
  <c r="G81" i="7"/>
  <c r="G83" i="7"/>
  <c r="G88" i="7"/>
  <c r="G92" i="7"/>
  <c r="G102" i="7"/>
  <c r="G79" i="7"/>
  <c r="G84" i="7"/>
  <c r="G86" i="7"/>
  <c r="G95" i="7"/>
  <c r="G40" i="7"/>
  <c r="G51" i="7"/>
  <c r="G71" i="7"/>
  <c r="G52" i="7"/>
  <c r="G26" i="7"/>
  <c r="G68" i="7"/>
  <c r="G69" i="7"/>
  <c r="G54" i="7"/>
  <c r="G38" i="7"/>
  <c r="G32" i="7"/>
  <c r="G66" i="7"/>
  <c r="G25" i="7"/>
  <c r="G18" i="7"/>
  <c r="G42" i="7"/>
  <c r="G30" i="7"/>
  <c r="G85" i="7"/>
  <c r="G45" i="7"/>
  <c r="G19" i="7"/>
  <c r="G21" i="7"/>
  <c r="G22" i="7"/>
  <c r="G43" i="7"/>
  <c r="G29" i="7"/>
  <c r="G34" i="7"/>
  <c r="G28" i="7"/>
  <c r="G17" i="7"/>
  <c r="G35" i="7"/>
  <c r="G27" i="7"/>
  <c r="G114" i="7"/>
  <c r="G100" i="7"/>
  <c r="C5" i="7"/>
  <c r="C4" i="7" s="1"/>
  <c r="H6" i="7" l="1"/>
  <c r="H7" i="7" s="1"/>
  <c r="I15" i="7" s="1"/>
  <c r="L6" i="7"/>
  <c r="M8" i="7" s="1"/>
  <c r="H8" i="7" l="1"/>
  <c r="M7" i="7"/>
  <c r="K15" i="7" s="1"/>
  <c r="E16" i="7"/>
  <c r="D16" i="7"/>
  <c r="G46" i="7" l="1"/>
  <c r="G23" i="7"/>
  <c r="G67" i="7"/>
  <c r="G89" i="7"/>
  <c r="G90" i="7"/>
  <c r="G53" i="7"/>
  <c r="G122" i="7"/>
  <c r="G37" i="7"/>
  <c r="G65" i="7"/>
  <c r="G55" i="7"/>
  <c r="G107" i="7"/>
  <c r="G41" i="7"/>
  <c r="G75" i="7"/>
  <c r="G77" i="7"/>
  <c r="G123" i="7"/>
  <c r="G126" i="7"/>
  <c r="G80" i="7"/>
  <c r="G129" i="7"/>
  <c r="G36" i="7"/>
  <c r="G127" i="7"/>
  <c r="G108" i="7"/>
  <c r="G119" i="7"/>
  <c r="G125" i="7"/>
  <c r="G118" i="7"/>
  <c r="G64" i="7"/>
  <c r="G58" i="7"/>
  <c r="G60" i="7"/>
  <c r="G130" i="7"/>
  <c r="G57" i="7"/>
  <c r="G115" i="7"/>
  <c r="G59" i="7"/>
  <c r="G106" i="7"/>
  <c r="G113" i="7"/>
  <c r="G91" i="7"/>
  <c r="G128" i="7"/>
  <c r="G131" i="7"/>
  <c r="G104" i="7"/>
  <c r="G112" i="7"/>
  <c r="G116" i="7"/>
  <c r="G109" i="7"/>
  <c r="G110" i="7"/>
  <c r="G120" i="7"/>
  <c r="G72" i="7"/>
  <c r="C16" i="7"/>
  <c r="E8" i="7" l="1"/>
  <c r="F8" i="7" s="1"/>
  <c r="K10" i="7"/>
  <c r="O9" i="7" s="1"/>
  <c r="P9" i="7" s="1"/>
  <c r="G16" i="7"/>
  <c r="H15" i="7"/>
  <c r="D10" i="7"/>
  <c r="I139" i="7" l="1"/>
  <c r="H139" i="7" s="1"/>
  <c r="I138" i="7"/>
  <c r="H138" i="7" s="1"/>
  <c r="I136" i="7"/>
  <c r="H136" i="7" s="1"/>
  <c r="I135" i="7"/>
  <c r="H135" i="7" s="1"/>
  <c r="K135" i="7"/>
  <c r="J135" i="7" s="1"/>
  <c r="K139" i="7"/>
  <c r="J139" i="7" s="1"/>
  <c r="K138" i="7"/>
  <c r="J138" i="7" s="1"/>
  <c r="K136" i="7"/>
  <c r="J136" i="7" s="1"/>
  <c r="I140" i="7"/>
  <c r="H140" i="7" s="1"/>
  <c r="I137" i="7"/>
  <c r="H137" i="7" s="1"/>
  <c r="I47" i="7"/>
  <c r="H47" i="7" s="1"/>
  <c r="I134" i="7"/>
  <c r="H134" i="7" s="1"/>
  <c r="I82" i="7"/>
  <c r="H82" i="7" s="1"/>
  <c r="I98" i="7"/>
  <c r="H98" i="7" s="1"/>
  <c r="K47" i="7"/>
  <c r="J47" i="7" s="1"/>
  <c r="K140" i="7"/>
  <c r="J140" i="7" s="1"/>
  <c r="K134" i="7"/>
  <c r="J134" i="7" s="1"/>
  <c r="K137" i="7"/>
  <c r="J137" i="7" s="1"/>
  <c r="K82" i="7"/>
  <c r="J82" i="7" s="1"/>
  <c r="K98" i="7"/>
  <c r="J98" i="7" s="1"/>
  <c r="I50" i="7"/>
  <c r="H50" i="7" s="1"/>
  <c r="I31" i="7"/>
  <c r="H31" i="7" s="1"/>
  <c r="I24" i="7"/>
  <c r="H24" i="7" s="1"/>
  <c r="I96" i="7"/>
  <c r="H96" i="7" s="1"/>
  <c r="I70" i="7"/>
  <c r="H70" i="7" s="1"/>
  <c r="I87" i="7"/>
  <c r="H87" i="7" s="1"/>
  <c r="I33" i="7"/>
  <c r="H33" i="7" s="1"/>
  <c r="K50" i="7"/>
  <c r="J50" i="7" s="1"/>
  <c r="K31" i="7"/>
  <c r="J31" i="7" s="1"/>
  <c r="K24" i="7"/>
  <c r="J24" i="7" s="1"/>
  <c r="K96" i="7"/>
  <c r="J96" i="7" s="1"/>
  <c r="K70" i="7"/>
  <c r="J70" i="7" s="1"/>
  <c r="K87" i="7"/>
  <c r="J87" i="7" s="1"/>
  <c r="K33" i="7"/>
  <c r="J33" i="7" s="1"/>
  <c r="I56" i="7"/>
  <c r="H56" i="7" s="1"/>
  <c r="I94" i="7"/>
  <c r="H94" i="7" s="1"/>
  <c r="I101" i="7"/>
  <c r="H101" i="7" s="1"/>
  <c r="I133" i="7"/>
  <c r="H133" i="7" s="1"/>
  <c r="I76" i="7"/>
  <c r="H76" i="7" s="1"/>
  <c r="I99" i="7"/>
  <c r="H99" i="7" s="1"/>
  <c r="I49" i="7"/>
  <c r="H49" i="7" s="1"/>
  <c r="I63" i="7"/>
  <c r="H63" i="7" s="1"/>
  <c r="I78" i="7"/>
  <c r="H78" i="7" s="1"/>
  <c r="K56" i="7"/>
  <c r="J56" i="7" s="1"/>
  <c r="K94" i="7"/>
  <c r="J94" i="7" s="1"/>
  <c r="K101" i="7"/>
  <c r="J101" i="7" s="1"/>
  <c r="K133" i="7"/>
  <c r="J133" i="7" s="1"/>
  <c r="K78" i="7"/>
  <c r="J78" i="7" s="1"/>
  <c r="K76" i="7"/>
  <c r="J76" i="7" s="1"/>
  <c r="K99" i="7"/>
  <c r="J99" i="7" s="1"/>
  <c r="K49" i="7"/>
  <c r="J49" i="7" s="1"/>
  <c r="K63" i="7"/>
  <c r="J63" i="7" s="1"/>
  <c r="I74" i="7"/>
  <c r="H74" i="7" s="1"/>
  <c r="I117" i="7"/>
  <c r="H117" i="7" s="1"/>
  <c r="I62" i="7"/>
  <c r="H62" i="7" s="1"/>
  <c r="I132" i="7"/>
  <c r="H132" i="7" s="1"/>
  <c r="I121" i="7"/>
  <c r="H121" i="7" s="1"/>
  <c r="I105" i="7"/>
  <c r="H105" i="7" s="1"/>
  <c r="I124" i="7"/>
  <c r="H124" i="7" s="1"/>
  <c r="I61" i="7"/>
  <c r="H61" i="7" s="1"/>
  <c r="I39" i="7"/>
  <c r="H39" i="7" s="1"/>
  <c r="K132" i="7"/>
  <c r="J132" i="7" s="1"/>
  <c r="K121" i="7"/>
  <c r="J121" i="7" s="1"/>
  <c r="K105" i="7"/>
  <c r="J105" i="7" s="1"/>
  <c r="K124" i="7"/>
  <c r="J124" i="7" s="1"/>
  <c r="K62" i="7"/>
  <c r="J62" i="7" s="1"/>
  <c r="K61" i="7"/>
  <c r="J61" i="7" s="1"/>
  <c r="K117" i="7"/>
  <c r="J117" i="7" s="1"/>
  <c r="K39" i="7"/>
  <c r="J39" i="7" s="1"/>
  <c r="K74" i="7"/>
  <c r="J74" i="7" s="1"/>
  <c r="I44" i="7"/>
  <c r="H44" i="7" s="1"/>
  <c r="I97" i="7"/>
  <c r="H97" i="7" s="1"/>
  <c r="I103" i="7"/>
  <c r="H103" i="7" s="1"/>
  <c r="I93" i="7"/>
  <c r="H93" i="7" s="1"/>
  <c r="I111" i="7"/>
  <c r="H111" i="7" s="1"/>
  <c r="I73" i="7"/>
  <c r="H73" i="7" s="1"/>
  <c r="I20" i="7"/>
  <c r="H20" i="7" s="1"/>
  <c r="I48" i="7"/>
  <c r="H48" i="7" s="1"/>
  <c r="I81" i="7"/>
  <c r="H81" i="7" s="1"/>
  <c r="K20" i="7"/>
  <c r="J20" i="7" s="1"/>
  <c r="K44" i="7"/>
  <c r="J44" i="7" s="1"/>
  <c r="K97" i="7"/>
  <c r="J97" i="7" s="1"/>
  <c r="K103" i="7"/>
  <c r="J103" i="7" s="1"/>
  <c r="K93" i="7"/>
  <c r="J93" i="7" s="1"/>
  <c r="K111" i="7"/>
  <c r="J111" i="7" s="1"/>
  <c r="K73" i="7"/>
  <c r="J73" i="7" s="1"/>
  <c r="K48" i="7"/>
  <c r="J48" i="7" s="1"/>
  <c r="K81" i="7"/>
  <c r="J81" i="7" s="1"/>
  <c r="I88" i="7"/>
  <c r="H88" i="7" s="1"/>
  <c r="I92" i="7"/>
  <c r="H92" i="7" s="1"/>
  <c r="I95" i="7"/>
  <c r="H95" i="7" s="1"/>
  <c r="I102" i="7"/>
  <c r="H102" i="7" s="1"/>
  <c r="I79" i="7"/>
  <c r="H79" i="7" s="1"/>
  <c r="I86" i="7"/>
  <c r="H86" i="7" s="1"/>
  <c r="I40" i="7"/>
  <c r="H40" i="7" s="1"/>
  <c r="I83" i="7"/>
  <c r="H83" i="7" s="1"/>
  <c r="I84" i="7"/>
  <c r="H84" i="7" s="1"/>
  <c r="K83" i="7"/>
  <c r="J83" i="7" s="1"/>
  <c r="K88" i="7"/>
  <c r="J88" i="7" s="1"/>
  <c r="K92" i="7"/>
  <c r="J92" i="7" s="1"/>
  <c r="K102" i="7"/>
  <c r="J102" i="7" s="1"/>
  <c r="K79" i="7"/>
  <c r="J79" i="7" s="1"/>
  <c r="K84" i="7"/>
  <c r="J84" i="7" s="1"/>
  <c r="K86" i="7"/>
  <c r="J86" i="7" s="1"/>
  <c r="K40" i="7"/>
  <c r="J40" i="7" s="1"/>
  <c r="K95" i="7"/>
  <c r="J95" i="7" s="1"/>
  <c r="I71" i="7"/>
  <c r="H71" i="7" s="1"/>
  <c r="I52" i="7"/>
  <c r="H52" i="7" s="1"/>
  <c r="I32" i="7"/>
  <c r="H32" i="7" s="1"/>
  <c r="I26" i="7"/>
  <c r="H26" i="7" s="1"/>
  <c r="I68" i="7"/>
  <c r="H68" i="7" s="1"/>
  <c r="I69" i="7"/>
  <c r="H69" i="7" s="1"/>
  <c r="I54" i="7"/>
  <c r="H54" i="7" s="1"/>
  <c r="I38" i="7"/>
  <c r="H38" i="7" s="1"/>
  <c r="I51" i="7"/>
  <c r="H51" i="7" s="1"/>
  <c r="K51" i="7"/>
  <c r="J51" i="7" s="1"/>
  <c r="K71" i="7"/>
  <c r="J71" i="7" s="1"/>
  <c r="K26" i="7"/>
  <c r="J26" i="7" s="1"/>
  <c r="K68" i="7"/>
  <c r="J68" i="7" s="1"/>
  <c r="K69" i="7"/>
  <c r="J69" i="7" s="1"/>
  <c r="K54" i="7"/>
  <c r="J54" i="7" s="1"/>
  <c r="K38" i="7"/>
  <c r="J38" i="7" s="1"/>
  <c r="K32" i="7"/>
  <c r="J32" i="7" s="1"/>
  <c r="K52" i="7"/>
  <c r="J52" i="7" s="1"/>
  <c r="I19" i="7"/>
  <c r="H19" i="7" s="1"/>
  <c r="I21" i="7"/>
  <c r="H21" i="7" s="1"/>
  <c r="I66" i="7"/>
  <c r="H66" i="7" s="1"/>
  <c r="I85" i="7"/>
  <c r="H85" i="7" s="1"/>
  <c r="I45" i="7"/>
  <c r="H45" i="7" s="1"/>
  <c r="I25" i="7"/>
  <c r="H25" i="7" s="1"/>
  <c r="I18" i="7"/>
  <c r="H18" i="7" s="1"/>
  <c r="I42" i="7"/>
  <c r="H42" i="7" s="1"/>
  <c r="I30" i="7"/>
  <c r="H30" i="7" s="1"/>
  <c r="K19" i="7"/>
  <c r="J19" i="7" s="1"/>
  <c r="K85" i="7"/>
  <c r="J85" i="7" s="1"/>
  <c r="K45" i="7"/>
  <c r="J45" i="7" s="1"/>
  <c r="K21" i="7"/>
  <c r="J21" i="7" s="1"/>
  <c r="K66" i="7"/>
  <c r="J66" i="7" s="1"/>
  <c r="K25" i="7"/>
  <c r="J25" i="7" s="1"/>
  <c r="K18" i="7"/>
  <c r="J18" i="7" s="1"/>
  <c r="K42" i="7"/>
  <c r="J42" i="7" s="1"/>
  <c r="K30" i="7"/>
  <c r="J30" i="7" s="1"/>
  <c r="I17" i="7"/>
  <c r="H17" i="7" s="1"/>
  <c r="I27" i="7"/>
  <c r="H27" i="7" s="1"/>
  <c r="I114" i="7"/>
  <c r="H114" i="7" s="1"/>
  <c r="I22" i="7"/>
  <c r="H22" i="7" s="1"/>
  <c r="I43" i="7"/>
  <c r="H43" i="7" s="1"/>
  <c r="I29" i="7"/>
  <c r="H29" i="7" s="1"/>
  <c r="I34" i="7"/>
  <c r="H34" i="7" s="1"/>
  <c r="I28" i="7"/>
  <c r="H28" i="7" s="1"/>
  <c r="I35" i="7"/>
  <c r="H35" i="7" s="1"/>
  <c r="K17" i="7"/>
  <c r="J17" i="7" s="1"/>
  <c r="K35" i="7"/>
  <c r="J35" i="7" s="1"/>
  <c r="K27" i="7"/>
  <c r="J27" i="7" s="1"/>
  <c r="K114" i="7"/>
  <c r="J114" i="7" s="1"/>
  <c r="K22" i="7"/>
  <c r="J22" i="7" s="1"/>
  <c r="K43" i="7"/>
  <c r="J43" i="7" s="1"/>
  <c r="K29" i="7"/>
  <c r="J29" i="7" s="1"/>
  <c r="K34" i="7"/>
  <c r="J34" i="7" s="1"/>
  <c r="K28" i="7"/>
  <c r="J28" i="7" s="1"/>
  <c r="I107" i="7"/>
  <c r="I125" i="7"/>
  <c r="I128" i="7"/>
  <c r="I64" i="7"/>
  <c r="I77" i="7"/>
  <c r="I112" i="7"/>
  <c r="I123" i="7"/>
  <c r="I116" i="7"/>
  <c r="I89" i="7"/>
  <c r="I130" i="7"/>
  <c r="I80" i="7"/>
  <c r="I57" i="7"/>
  <c r="I65" i="7"/>
  <c r="I55" i="7"/>
  <c r="I46" i="7"/>
  <c r="I41" i="7"/>
  <c r="I118" i="7"/>
  <c r="I131" i="7"/>
  <c r="I23" i="7"/>
  <c r="I75" i="7"/>
  <c r="I104" i="7"/>
  <c r="I67" i="7"/>
  <c r="I58" i="7"/>
  <c r="I100" i="7"/>
  <c r="I60" i="7"/>
  <c r="I126" i="7"/>
  <c r="I109" i="7"/>
  <c r="I90" i="7"/>
  <c r="I110" i="7"/>
  <c r="I53" i="7"/>
  <c r="I129" i="7"/>
  <c r="I115" i="7"/>
  <c r="I120" i="7"/>
  <c r="I122" i="7"/>
  <c r="I36" i="7"/>
  <c r="I59" i="7"/>
  <c r="I37" i="7"/>
  <c r="I127" i="7"/>
  <c r="I106" i="7"/>
  <c r="I72" i="7"/>
  <c r="I108" i="7"/>
  <c r="I113" i="7"/>
  <c r="I119" i="7"/>
  <c r="I91" i="7"/>
  <c r="K89" i="7"/>
  <c r="K126" i="7"/>
  <c r="K130" i="7"/>
  <c r="K109" i="7"/>
  <c r="K90" i="7"/>
  <c r="K80" i="7"/>
  <c r="K57" i="7"/>
  <c r="K110" i="7"/>
  <c r="K53" i="7"/>
  <c r="K129" i="7"/>
  <c r="K115" i="7"/>
  <c r="K120" i="7"/>
  <c r="K122" i="7"/>
  <c r="K36" i="7"/>
  <c r="K59" i="7"/>
  <c r="K72" i="7"/>
  <c r="K37" i="7"/>
  <c r="K127" i="7"/>
  <c r="K106" i="7"/>
  <c r="K65" i="7"/>
  <c r="K108" i="7"/>
  <c r="K113" i="7"/>
  <c r="K55" i="7"/>
  <c r="K119" i="7"/>
  <c r="K91" i="7"/>
  <c r="K107" i="7"/>
  <c r="K125" i="7"/>
  <c r="K128" i="7"/>
  <c r="K46" i="7"/>
  <c r="K41" i="7"/>
  <c r="K118" i="7"/>
  <c r="K131" i="7"/>
  <c r="K23" i="7"/>
  <c r="K75" i="7"/>
  <c r="K64" i="7"/>
  <c r="K104" i="7"/>
  <c r="K67" i="7"/>
  <c r="K77" i="7"/>
  <c r="K58" i="7"/>
  <c r="K112" i="7"/>
  <c r="K100" i="7"/>
  <c r="K123" i="7"/>
  <c r="K60" i="7"/>
  <c r="K116" i="7"/>
  <c r="J15" i="7"/>
  <c r="L15" i="7" s="1"/>
  <c r="L139" i="7" l="1"/>
  <c r="L138" i="7"/>
  <c r="L136" i="7"/>
  <c r="L135" i="7"/>
  <c r="L47" i="7"/>
  <c r="L134" i="7"/>
  <c r="L137" i="7"/>
  <c r="L82" i="7"/>
  <c r="L98" i="7"/>
  <c r="L140" i="7"/>
  <c r="L50" i="7"/>
  <c r="L31" i="7"/>
  <c r="L24" i="7"/>
  <c r="L96" i="7"/>
  <c r="L70" i="7"/>
  <c r="L87" i="7"/>
  <c r="L33" i="7"/>
  <c r="L94" i="7"/>
  <c r="L56" i="7"/>
  <c r="L133" i="7"/>
  <c r="L76" i="7"/>
  <c r="L99" i="7"/>
  <c r="L49" i="7"/>
  <c r="L63" i="7"/>
  <c r="L78" i="7"/>
  <c r="L101" i="7"/>
  <c r="L74" i="7"/>
  <c r="L62" i="7"/>
  <c r="L132" i="7"/>
  <c r="L105" i="7"/>
  <c r="L124" i="7"/>
  <c r="L61" i="7"/>
  <c r="L39" i="7"/>
  <c r="L73" i="7"/>
  <c r="L117" i="7"/>
  <c r="L121" i="7"/>
  <c r="H120" i="7"/>
  <c r="L103" i="7"/>
  <c r="L44" i="7"/>
  <c r="L97" i="7"/>
  <c r="L93" i="7"/>
  <c r="L111" i="7"/>
  <c r="L20" i="7"/>
  <c r="L48" i="7"/>
  <c r="L81" i="7"/>
  <c r="L88" i="7"/>
  <c r="L92" i="7"/>
  <c r="L95" i="7"/>
  <c r="L102" i="7"/>
  <c r="L79" i="7"/>
  <c r="L86" i="7"/>
  <c r="L40" i="7"/>
  <c r="L83" i="7"/>
  <c r="L84" i="7"/>
  <c r="L52" i="7"/>
  <c r="L71" i="7"/>
  <c r="L32" i="7"/>
  <c r="L26" i="7"/>
  <c r="L68" i="7"/>
  <c r="L69" i="7"/>
  <c r="L54" i="7"/>
  <c r="L38" i="7"/>
  <c r="L51" i="7"/>
  <c r="L19" i="7"/>
  <c r="L21" i="7"/>
  <c r="L66" i="7"/>
  <c r="L85" i="7"/>
  <c r="L45" i="7"/>
  <c r="L25" i="7"/>
  <c r="L18" i="7"/>
  <c r="L42" i="7"/>
  <c r="L30" i="7"/>
  <c r="L114" i="7"/>
  <c r="L17" i="7"/>
  <c r="L22" i="7"/>
  <c r="L43" i="7"/>
  <c r="L29" i="7"/>
  <c r="L34" i="7"/>
  <c r="L28" i="7"/>
  <c r="L35" i="7"/>
  <c r="L27" i="7"/>
  <c r="H72" i="7"/>
  <c r="H23" i="7"/>
  <c r="H37" i="7"/>
  <c r="H107" i="7"/>
  <c r="H100" i="7"/>
  <c r="H125" i="7"/>
  <c r="H128" i="7"/>
  <c r="H67" i="7"/>
  <c r="H36" i="7"/>
  <c r="H115" i="7"/>
  <c r="H104" i="7"/>
  <c r="H46" i="7"/>
  <c r="H108" i="7"/>
  <c r="H112" i="7"/>
  <c r="H130" i="7"/>
  <c r="H122" i="7"/>
  <c r="H55" i="7"/>
  <c r="H131" i="7"/>
  <c r="H109" i="7"/>
  <c r="H106" i="7"/>
  <c r="H80" i="7"/>
  <c r="H129" i="7"/>
  <c r="H65" i="7"/>
  <c r="H123" i="7"/>
  <c r="H90" i="7"/>
  <c r="H113" i="7"/>
  <c r="H110" i="7"/>
  <c r="H53" i="7"/>
  <c r="H119" i="7"/>
  <c r="H60" i="7"/>
  <c r="H64" i="7"/>
  <c r="H89" i="7"/>
  <c r="H127" i="7"/>
  <c r="H58" i="7"/>
  <c r="H77" i="7"/>
  <c r="H41" i="7"/>
  <c r="H75" i="7"/>
  <c r="H118" i="7"/>
  <c r="H116" i="7"/>
  <c r="H57" i="7"/>
  <c r="H126" i="7"/>
  <c r="H59" i="7"/>
  <c r="H91" i="7"/>
  <c r="I16" i="7"/>
  <c r="H16" i="7" l="1"/>
  <c r="H11" i="7" s="1"/>
  <c r="J23" i="7" l="1"/>
  <c r="L23" i="7" s="1"/>
  <c r="J100" i="7"/>
  <c r="H14" i="7"/>
  <c r="J90" i="7" l="1"/>
  <c r="L90" i="7" s="1"/>
  <c r="L100" i="7"/>
  <c r="J122" i="7"/>
  <c r="I14" i="7"/>
  <c r="J65" i="7" l="1"/>
  <c r="L122" i="7"/>
  <c r="J107" i="7" l="1"/>
  <c r="L65" i="7"/>
  <c r="J75" i="7" l="1"/>
  <c r="L107" i="7"/>
  <c r="J123" i="7" l="1"/>
  <c r="L75" i="7"/>
  <c r="J80" i="7" l="1"/>
  <c r="L123" i="7"/>
  <c r="J36" i="7" l="1"/>
  <c r="L80" i="7"/>
  <c r="J108" i="7" l="1"/>
  <c r="L36" i="7"/>
  <c r="J125" i="7" l="1"/>
  <c r="L108" i="7"/>
  <c r="J64" i="7" l="1"/>
  <c r="L125" i="7"/>
  <c r="J60" i="7" l="1"/>
  <c r="L64" i="7"/>
  <c r="J57" i="7" l="1"/>
  <c r="L60" i="7"/>
  <c r="J59" i="7" l="1"/>
  <c r="L57" i="7"/>
  <c r="J113" i="7" l="1"/>
  <c r="L59" i="7"/>
  <c r="J128" i="7" l="1"/>
  <c r="L113" i="7"/>
  <c r="J104" i="7" l="1"/>
  <c r="L128" i="7"/>
  <c r="J116" i="7" l="1"/>
  <c r="L104" i="7"/>
  <c r="J110" i="7" l="1"/>
  <c r="L116" i="7"/>
  <c r="L110" i="7" l="1"/>
  <c r="J46" i="7" l="1"/>
  <c r="L46" i="7" s="1"/>
  <c r="J67" i="7"/>
  <c r="L67" i="7" l="1"/>
  <c r="J89" i="7"/>
  <c r="L89" i="7" l="1"/>
  <c r="J53" i="7"/>
  <c r="L53" i="7" l="1"/>
  <c r="J37" i="7"/>
  <c r="L37" i="7" l="1"/>
  <c r="J55" i="7"/>
  <c r="L55" i="7" l="1"/>
  <c r="J41" i="7"/>
  <c r="J77" i="7" l="1"/>
  <c r="L41" i="7"/>
  <c r="J126" i="7" l="1"/>
  <c r="L77" i="7"/>
  <c r="J129" i="7" l="1"/>
  <c r="L126" i="7"/>
  <c r="J127" i="7" l="1"/>
  <c r="L129" i="7"/>
  <c r="J119" i="7" l="1"/>
  <c r="L127" i="7"/>
  <c r="J118" i="7" l="1"/>
  <c r="L119" i="7"/>
  <c r="J58" i="7" l="1"/>
  <c r="L118" i="7"/>
  <c r="J130" i="7" l="1"/>
  <c r="L58" i="7"/>
  <c r="J115" i="7" l="1"/>
  <c r="L130" i="7"/>
  <c r="J106" i="7" l="1"/>
  <c r="L115" i="7"/>
  <c r="J91" i="7" l="1"/>
  <c r="L106" i="7"/>
  <c r="J131" i="7" l="1"/>
  <c r="L91" i="7"/>
  <c r="J112" i="7" l="1"/>
  <c r="L131" i="7"/>
  <c r="J109" i="7" l="1"/>
  <c r="L112" i="7"/>
  <c r="J120" i="7" l="1"/>
  <c r="L109" i="7"/>
  <c r="L120" i="7" l="1"/>
  <c r="J72" i="7" l="1"/>
  <c r="K16" i="7"/>
  <c r="J16" i="7" s="1"/>
  <c r="L72" i="7" l="1"/>
  <c r="K14" i="7"/>
  <c r="J14" i="7" s="1"/>
  <c r="L16" i="7" l="1"/>
  <c r="L14" i="7" s="1"/>
</calcChain>
</file>

<file path=xl/sharedStrings.xml><?xml version="1.0" encoding="utf-8"?>
<sst xmlns="http://schemas.openxmlformats.org/spreadsheetml/2006/main" count="172" uniqueCount="161">
  <si>
    <t>triệu đồng</t>
  </si>
  <si>
    <t>TT</t>
  </si>
  <si>
    <t>Ghi chú</t>
  </si>
  <si>
    <t>Điểm phân bổ của xã</t>
  </si>
  <si>
    <t>Tổng</t>
  </si>
  <si>
    <t>TỔNG</t>
  </si>
  <si>
    <t xml:space="preserve">Thực trạng </t>
  </si>
  <si>
    <t>ĐƠN VỊ</t>
  </si>
  <si>
    <t>Dự kiến TW giao</t>
  </si>
  <si>
    <t>Cấp tỉnh</t>
  </si>
  <si>
    <t>Dự kiến phân bổ vốn NSTW giai đoạn 2026-2030 
(triệu đồng)</t>
  </si>
  <si>
    <t>Ngân sách trung ương</t>
  </si>
  <si>
    <t>I</t>
  </si>
  <si>
    <t>II</t>
  </si>
  <si>
    <t>Dự kiến phân bổ vốn đối ứng giai đoạn 2026-2030 (triệu đồng)</t>
  </si>
  <si>
    <t>BQ/XÃ</t>
  </si>
  <si>
    <t>Vốn sự nghiệp</t>
  </si>
  <si>
    <t>Đối ứng NSĐP (10%/NSTW)</t>
  </si>
  <si>
    <t>Dân số</t>
  </si>
  <si>
    <t>Diện tích</t>
  </si>
  <si>
    <t>Tổng điểm phân bổ toàn tỉnh  ()</t>
  </si>
  <si>
    <t>Giá trị của 01 điểm phân bổ () (triệu đồng/điểm)</t>
  </si>
  <si>
    <t>Tổng điểm phân bổ toàn tỉnh  (Y)</t>
  </si>
  <si>
    <t>Giá trị của 01 điểm phân bổ (Z) (triệu đồng/điểm)</t>
  </si>
  <si>
    <t>Dự kiến tổng vốn sự nghiệp NSTW giao</t>
  </si>
  <si>
    <t>Cấp tỉnh 40%</t>
  </si>
  <si>
    <t>Cấp xã, phường</t>
  </si>
  <si>
    <t>Hành chính</t>
  </si>
  <si>
    <t>Đối ứng 10%</t>
  </si>
  <si>
    <t>Tổng vốn sự nghiệp</t>
  </si>
  <si>
    <t>DỰ KIẾN PHƯƠNG ÁN PHÂN BỔ VỐN SỰ NGHIỆP NGÂN SÁCH TRUNG ƯƠNG VÀ ĐỐI ỨNG NGÂN SÁCH ĐỊA PHƯƠNG</t>
  </si>
  <si>
    <t xml:space="preserve">Tổng vốn đối ứng NSĐP (10% NSTW) </t>
  </si>
  <si>
    <t xml:space="preserve">Cấp xã, phường 60% </t>
  </si>
  <si>
    <t>SỞ, BAN, NGÀNH TỈNH (40%)</t>
  </si>
  <si>
    <t>CẤP XÃ (60%)</t>
  </si>
  <si>
    <t xml:space="preserve"> Xã Bình An</t>
  </si>
  <si>
    <t xml:space="preserve"> Xã Thượng Lâm</t>
  </si>
  <si>
    <t xml:space="preserve"> Xã Lâm Bình </t>
  </si>
  <si>
    <t xml:space="preserve"> Xã Minh Quang </t>
  </si>
  <si>
    <t xml:space="preserve"> Xã Côn Lôn </t>
  </si>
  <si>
    <t xml:space="preserve"> Xã Yên Hoa </t>
  </si>
  <si>
    <t xml:space="preserve"> Xã Thượng Nông </t>
  </si>
  <si>
    <t xml:space="preserve"> Xã Hồng Thái</t>
  </si>
  <si>
    <t xml:space="preserve"> Xã Nà Hang</t>
  </si>
  <si>
    <t xml:space="preserve"> Xã Tân Mỹ </t>
  </si>
  <si>
    <t xml:space="preserve"> Xã Yên Lập </t>
  </si>
  <si>
    <t xml:space="preserve"> Xã Tân An </t>
  </si>
  <si>
    <t xml:space="preserve"> Xã Chiêm Hóa</t>
  </si>
  <si>
    <t xml:space="preserve"> Xã Hòa An </t>
  </si>
  <si>
    <t xml:space="preserve"> Xã Kiên Đài </t>
  </si>
  <si>
    <t xml:space="preserve"> Xã Tri Phú </t>
  </si>
  <si>
    <t xml:space="preserve"> Xã Kim Bình </t>
  </si>
  <si>
    <t xml:space="preserve"> Xã Yên Nguyên </t>
  </si>
  <si>
    <t xml:space="preserve"> Xã Trung Hà</t>
  </si>
  <si>
    <t xml:space="preserve"> Xã Yên Phú </t>
  </si>
  <si>
    <t xml:space="preserve"> Xã Bạch Xa </t>
  </si>
  <si>
    <t xml:space="preserve"> Xã Phù Lưu </t>
  </si>
  <si>
    <t xml:space="preserve"> Xã Hàm Yên </t>
  </si>
  <si>
    <t xml:space="preserve"> Xã Bình Xa </t>
  </si>
  <si>
    <t xml:space="preserve"> Xã Thái Sơn </t>
  </si>
  <si>
    <t xml:space="preserve"> Xã Thái Hòa</t>
  </si>
  <si>
    <t xml:space="preserve"> Xã Hùng Đức</t>
  </si>
  <si>
    <t xml:space="preserve"> Xã Hùng Lợi </t>
  </si>
  <si>
    <t xml:space="preserve"> Xã Trung Sơn </t>
  </si>
  <si>
    <t xml:space="preserve"> Xã Thái Bình </t>
  </si>
  <si>
    <t xml:space="preserve"> Xã Tân Long </t>
  </si>
  <si>
    <t xml:space="preserve"> Xã Xuân Vân </t>
  </si>
  <si>
    <t xml:space="preserve"> Xã Lực Hành </t>
  </si>
  <si>
    <t xml:space="preserve"> Xã Yên Sơn </t>
  </si>
  <si>
    <t xml:space="preserve"> Xã Nhữ Khê </t>
  </si>
  <si>
    <t xml:space="preserve"> Xã Kiến Thiết</t>
  </si>
  <si>
    <t xml:space="preserve"> Xã Tân Trào </t>
  </si>
  <si>
    <t xml:space="preserve"> Xã Minh Thanh </t>
  </si>
  <si>
    <t xml:space="preserve"> Xã Sơn Dương </t>
  </si>
  <si>
    <t xml:space="preserve"> Xã Bình Ca</t>
  </si>
  <si>
    <t xml:space="preserve"> Xã Tân Thanh </t>
  </si>
  <si>
    <t xml:space="preserve"> Xã Sơn Thủy</t>
  </si>
  <si>
    <t xml:space="preserve"> Xã Phú Lương </t>
  </si>
  <si>
    <t xml:space="preserve"> Xã Trường Sinh </t>
  </si>
  <si>
    <t xml:space="preserve"> Xã Hồng Sơn </t>
  </si>
  <si>
    <t xml:space="preserve"> Xã Đông Thọ </t>
  </si>
  <si>
    <t xml:space="preserve"> Xã Lũng Cú</t>
  </si>
  <si>
    <t xml:space="preserve"> Xã Đồng Văn</t>
  </si>
  <si>
    <t xml:space="preserve"> Xã Sà Phìn
</t>
  </si>
  <si>
    <t xml:space="preserve"> Xã Phố Bảng
</t>
  </si>
  <si>
    <t xml:space="preserve"> Xã Lũng Phìn
</t>
  </si>
  <si>
    <t xml:space="preserve"> Xã Sủng Máng</t>
  </si>
  <si>
    <t xml:space="preserve"> Xã Sơn Vĩ</t>
  </si>
  <si>
    <t xml:space="preserve"> Xã Mèo Vạc</t>
  </si>
  <si>
    <t xml:space="preserve"> Xã Khâu Vai</t>
  </si>
  <si>
    <t xml:space="preserve"> Xã Niêm Sơn</t>
  </si>
  <si>
    <t xml:space="preserve"> Xã Tát Ngà</t>
  </si>
  <si>
    <t xml:space="preserve"> Xã Thắng Mố</t>
  </si>
  <si>
    <t xml:space="preserve"> Xã Bạch Đích</t>
  </si>
  <si>
    <t xml:space="preserve"> Xã Yên Minh </t>
  </si>
  <si>
    <t xml:space="preserve"> Xã Mậu Duệ</t>
  </si>
  <si>
    <t xml:space="preserve"> Xã Ngọc Long</t>
  </si>
  <si>
    <t xml:space="preserve"> Xã Du Già</t>
  </si>
  <si>
    <t xml:space="preserve"> Xã Đường Thượng</t>
  </si>
  <si>
    <t xml:space="preserve"> Xã Lùng Tám</t>
  </si>
  <si>
    <t xml:space="preserve"> Xã Cán Tỷ</t>
  </si>
  <si>
    <t xml:space="preserve"> Xã Nghĩa Thuận</t>
  </si>
  <si>
    <t xml:space="preserve"> Xã Quản Bạ</t>
  </si>
  <si>
    <t xml:space="preserve"> Xã Tùng Vài</t>
  </si>
  <si>
    <t xml:space="preserve"> Xã Yên Cường</t>
  </si>
  <si>
    <t xml:space="preserve"> Xã Đường Hồng</t>
  </si>
  <si>
    <t xml:space="preserve"> Xã Bắc Mê </t>
  </si>
  <si>
    <t xml:space="preserve"> Xã Giáp Trung</t>
  </si>
  <si>
    <t xml:space="preserve"> Xã Minh Sơn</t>
  </si>
  <si>
    <t xml:space="preserve"> Xã Minh Ngọc</t>
  </si>
  <si>
    <t xml:space="preserve"> Xã Ngọc Đường</t>
  </si>
  <si>
    <t xml:space="preserve"> Xã Lao Chải</t>
  </si>
  <si>
    <t xml:space="preserve"> Xã Thanh Thủy</t>
  </si>
  <si>
    <t xml:space="preserve"> Xã Minh Tân</t>
  </si>
  <si>
    <t xml:space="preserve"> Xã Thuận Hòa</t>
  </si>
  <si>
    <t xml:space="preserve"> Xã Tùng Bá</t>
  </si>
  <si>
    <t xml:space="preserve"> Xã Phú Linh</t>
  </si>
  <si>
    <t xml:space="preserve"> Xã Linh Hồ</t>
  </si>
  <si>
    <t xml:space="preserve"> Xã Bạch Ngọc</t>
  </si>
  <si>
    <t xml:space="preserve"> Xã Vị Xuyên </t>
  </si>
  <si>
    <t xml:space="preserve"> Xã Việt Lâm</t>
  </si>
  <si>
    <t xml:space="preserve"> Xã Cao Bồ</t>
  </si>
  <si>
    <t xml:space="preserve"> Xã Thượng Sơn</t>
  </si>
  <si>
    <t xml:space="preserve"> Xã Tân Quang</t>
  </si>
  <si>
    <t xml:space="preserve"> Xã Đồng Tâm</t>
  </si>
  <si>
    <t xml:space="preserve"> Xã Liên Hiệp</t>
  </si>
  <si>
    <t xml:space="preserve"> Xã Bằng Hành</t>
  </si>
  <si>
    <t xml:space="preserve"> Xã Bắc Quang </t>
  </si>
  <si>
    <t xml:space="preserve"> Xã Hùng An</t>
  </si>
  <si>
    <t xml:space="preserve"> Xã Vĩnh Tuy</t>
  </si>
  <si>
    <t xml:space="preserve"> Xã Đồng Yên</t>
  </si>
  <si>
    <t xml:space="preserve"> Xã Tiên Yên</t>
  </si>
  <si>
    <t xml:space="preserve"> Xã Xuân Giang</t>
  </si>
  <si>
    <t xml:space="preserve"> Xã Bằng Lang</t>
  </si>
  <si>
    <t xml:space="preserve"> Xã Yên Thành</t>
  </si>
  <si>
    <t xml:space="preserve"> Xã Quang Bình</t>
  </si>
  <si>
    <t xml:space="preserve"> Xã Tân Trịnh</t>
  </si>
  <si>
    <t xml:space="preserve"> Xã Tiên Nguyên</t>
  </si>
  <si>
    <t xml:space="preserve"> Xã Thông Nguyên</t>
  </si>
  <si>
    <t xml:space="preserve"> Xã Hồ Thầu</t>
  </si>
  <si>
    <t xml:space="preserve"> Xã Nậm Dịch</t>
  </si>
  <si>
    <t xml:space="preserve"> Xã Tân Tiến</t>
  </si>
  <si>
    <t xml:space="preserve"> Xã Hoàng Su Phì </t>
  </si>
  <si>
    <t xml:space="preserve"> Xã Thàng Tín</t>
  </si>
  <si>
    <t xml:space="preserve"> Xã Bản Máy</t>
  </si>
  <si>
    <t xml:space="preserve"> Xã Pờ Ly Ngài</t>
  </si>
  <si>
    <t xml:space="preserve"> Xã Xín Mần </t>
  </si>
  <si>
    <t xml:space="preserve"> Xã Pà Vầy Sủ</t>
  </si>
  <si>
    <t xml:space="preserve"> Xã Nấm Dẩn</t>
  </si>
  <si>
    <t xml:space="preserve"> Xã Trung Thịnh</t>
  </si>
  <si>
    <t xml:space="preserve"> Xã Quảng Nguyên</t>
  </si>
  <si>
    <t xml:space="preserve"> Xã Khuôn Lùng</t>
  </si>
  <si>
    <t xml:space="preserve"> Phường Mỹ Lâm </t>
  </si>
  <si>
    <t xml:space="preserve"> Phường Minh Xuân </t>
  </si>
  <si>
    <t xml:space="preserve"> Phường Nông Tiến </t>
  </si>
  <si>
    <t xml:space="preserve"> Phường An Tường </t>
  </si>
  <si>
    <t xml:space="preserve"> Phường Bình Thuận </t>
  </si>
  <si>
    <t xml:space="preserve"> Phường Hà Giang 1</t>
  </si>
  <si>
    <t xml:space="preserve"> Phường Hà Giang 2</t>
  </si>
  <si>
    <t xml:space="preserve">(Kèm theo Thuyết minh Dự thảo Nghị quyết Quy định nguyên tắc, tiêu chí, định mức phân bổ vốn ngân sách trung ương và tỷ lệ vốn đối ứng của ngân sách địa phương thực hiện Chương trình mục tiêu quốc gia về phát triển văn hóa giai đoạn 2025 - 2035 trên địa bàn tỉnh Tuyên Quang)
</t>
  </si>
  <si>
    <t>Triệu đồng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</si>
</sst>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3" formatCode="_(* #,##0.00_);_(* \(#,##0.00\);_(* &quot;-&quot;??_);_(@_)"/>
    <numFmt numFmtId="164" formatCode="_(* #,##0.000000_);_(* \(#,##0.000000\);_(* &quot;-&quot;??_);_(@_)"/>
    <numFmt numFmtId="165" formatCode="_(* #,##0_);_(* \(#,##0\);_(* &quot;-&quot;??_);_(@_)"/>
    <numFmt numFmtId="166" formatCode="0.000%"/>
    <numFmt numFmtId="167" formatCode="_(* #,##0.000_);_(* \(#,##0.000\);_(* &quot;-&quot;??_);_(@_)"/>
    <numFmt numFmtId="168" formatCode="_(* #,##0.000_);_(* \(#,##0.000\);_(* &quot;-&quot;???_);_(@_)"/>
    <numFmt numFmtId="169" formatCode="_-* #,##0.0\ _₫_-;\-* #,##0.0\ _₫_-;_-* &quot;-&quot;?\ _₫_-;_-@_-"/>
    <numFmt numFmtId="170" formatCode="#,##0.0"/>
    <numFmt numFmtId="171" formatCode="0.0"/>
    <numFmt numFmtId="172" formatCode="_(* #,##0_);_(* \(#,##0\);_(* &quot;-&quot;???_);_(@_)"/>
  </numFmts>
  <fonts count="10" x14ac:knownFonts="1">
    <font>
      <sz val="11"/>
      <color theme="1"/>
      <name val="Calibri"/>
      <family val="2"/>
      <scheme val="minor"/>
    </font>
    <font>
      <sz val="11"/>
      <color theme="1"/>
      <name val="Calibri"/>
      <family val="2"/>
      <scheme val="minor"/>
    </font>
    <font>
      <sz val="10"/>
      <name val="Times New Roman"/>
      <family val="1"/>
    </font>
    <font>
      <sz val="12"/>
      <name val="Times New Roman"/>
      <family val="1"/>
    </font>
    <font>
      <sz val="14"/>
      <name val="Times New Roman"/>
      <family val="1"/>
    </font>
    <font>
      <b/>
      <sz val="12"/>
      <name val="Times New Roman"/>
      <family val="1"/>
    </font>
    <font>
      <b/>
      <sz val="14"/>
      <name val="Times New Roman"/>
      <family val="1"/>
    </font>
    <font>
      <i/>
      <sz val="12"/>
      <name val="Times New Roman"/>
      <family val="1"/>
    </font>
    <font>
      <b/>
      <sz val="10"/>
      <name val="Times New Roman"/>
      <family val="1"/>
    </font>
    <font>
      <b/>
      <sz val="13"/>
      <name val="Times New Roman"/>
      <family val="1"/>
    </font>
  </fonts>
  <fills count="3">
    <fill>
      <patternFill patternType="none"/>
    </fill>
    <fill>
      <patternFill patternType="gray125"/>
    </fill>
    <fill>
      <patternFill patternType="solid">
        <fgColor theme="9" tint="0.79998168889431442"/>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s>
  <cellStyleXfs count="4">
    <xf numFmtId="0" fontId="0" fillId="0" borderId="0"/>
    <xf numFmtId="43"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cellStyleXfs>
  <cellXfs count="132">
    <xf numFmtId="0" fontId="0" fillId="0" borderId="0" xfId="0"/>
    <xf numFmtId="0" fontId="2" fillId="0" borderId="0" xfId="0" applyFont="1"/>
    <xf numFmtId="0" fontId="3" fillId="0" borderId="1" xfId="0" applyFont="1" applyBorder="1" applyAlignment="1">
      <alignment horizontal="center"/>
    </xf>
    <xf numFmtId="171" fontId="4" fillId="0" borderId="1" xfId="0" applyNumberFormat="1" applyFont="1" applyBorder="1" applyAlignment="1">
      <alignment horizontal="center" vertical="top" wrapText="1"/>
    </xf>
    <xf numFmtId="43" fontId="4" fillId="0" borderId="0" xfId="1" applyFont="1" applyFill="1" applyBorder="1"/>
    <xf numFmtId="166" fontId="4" fillId="2" borderId="1" xfId="2" applyNumberFormat="1" applyFont="1" applyFill="1" applyBorder="1"/>
    <xf numFmtId="171" fontId="4" fillId="2" borderId="1" xfId="2" applyNumberFormat="1" applyFont="1" applyFill="1" applyBorder="1"/>
    <xf numFmtId="10" fontId="4" fillId="0" borderId="0" xfId="2" applyNumberFormat="1" applyFont="1" applyFill="1" applyBorder="1"/>
    <xf numFmtId="171" fontId="4" fillId="0" borderId="1" xfId="3" applyNumberFormat="1" applyFont="1" applyFill="1" applyBorder="1" applyAlignment="1">
      <alignment vertical="center"/>
    </xf>
    <xf numFmtId="0" fontId="4" fillId="0" borderId="0" xfId="0" applyFont="1"/>
    <xf numFmtId="49" fontId="4" fillId="0" borderId="1" xfId="0" applyNumberFormat="1" applyFont="1" applyBorder="1" applyAlignment="1">
      <alignment horizontal="left" vertical="center"/>
    </xf>
    <xf numFmtId="170" fontId="4" fillId="0" borderId="1" xfId="0" applyNumberFormat="1" applyFont="1" applyBorder="1" applyAlignment="1">
      <alignment horizontal="center" vertical="top" shrinkToFit="1"/>
    </xf>
    <xf numFmtId="171" fontId="4" fillId="0" borderId="1" xfId="0" applyNumberFormat="1" applyFont="1" applyBorder="1" applyAlignment="1">
      <alignment horizontal="center" vertical="top" shrinkToFit="1"/>
    </xf>
    <xf numFmtId="49" fontId="4" fillId="0" borderId="1" xfId="0" applyNumberFormat="1" applyFont="1" applyBorder="1" applyAlignment="1">
      <alignment horizontal="left" vertical="center" wrapText="1"/>
    </xf>
    <xf numFmtId="0" fontId="3" fillId="0" borderId="0" xfId="0" applyFont="1"/>
    <xf numFmtId="0" fontId="6" fillId="0" borderId="0" xfId="0" applyFont="1" applyAlignment="1">
      <alignment horizontal="center"/>
    </xf>
    <xf numFmtId="43" fontId="6" fillId="2" borderId="1" xfId="1" applyFont="1" applyFill="1" applyBorder="1" applyAlignment="1">
      <alignment horizontal="center" wrapText="1"/>
    </xf>
    <xf numFmtId="43" fontId="4" fillId="2" borderId="1" xfId="1" applyFont="1" applyFill="1" applyBorder="1" applyAlignment="1">
      <alignment horizontal="center" wrapText="1"/>
    </xf>
    <xf numFmtId="0" fontId="4" fillId="2" borderId="1" xfId="0" applyFont="1" applyFill="1" applyBorder="1" applyAlignment="1">
      <alignment horizontal="center" vertical="center" wrapText="1"/>
    </xf>
    <xf numFmtId="43" fontId="4" fillId="0" borderId="0" xfId="1" applyFont="1" applyFill="1"/>
    <xf numFmtId="0" fontId="5" fillId="0" borderId="0" xfId="0" applyFont="1"/>
    <xf numFmtId="165" fontId="4" fillId="2" borderId="1" xfId="1" applyNumberFormat="1" applyFont="1" applyFill="1" applyBorder="1" applyAlignment="1">
      <alignment wrapText="1"/>
    </xf>
    <xf numFmtId="0" fontId="6" fillId="2" borderId="1" xfId="0" applyFont="1" applyFill="1" applyBorder="1" applyAlignment="1">
      <alignment horizontal="center" wrapText="1"/>
    </xf>
    <xf numFmtId="43" fontId="4" fillId="0" borderId="0" xfId="1" applyFont="1" applyFill="1" applyBorder="1" applyAlignment="1">
      <alignment wrapText="1"/>
    </xf>
    <xf numFmtId="169" fontId="6" fillId="2" borderId="1" xfId="0" applyNumberFormat="1" applyFont="1" applyFill="1" applyBorder="1" applyAlignment="1">
      <alignment horizontal="center" wrapText="1"/>
    </xf>
    <xf numFmtId="43" fontId="6" fillId="2" borderId="1" xfId="1" applyFont="1" applyFill="1" applyBorder="1"/>
    <xf numFmtId="43" fontId="4" fillId="0" borderId="0" xfId="1" applyFont="1" applyFill="1" applyBorder="1" applyAlignment="1">
      <alignment horizontal="center" vertical="center" wrapText="1"/>
    </xf>
    <xf numFmtId="43" fontId="6" fillId="2" borderId="1" xfId="1" applyFont="1" applyFill="1" applyBorder="1" applyAlignment="1">
      <alignment horizontal="center" vertical="center" wrapText="1"/>
    </xf>
    <xf numFmtId="0" fontId="6" fillId="2" borderId="1" xfId="0" applyFont="1" applyFill="1" applyBorder="1" applyAlignment="1">
      <alignment horizontal="center" vertical="center" wrapText="1"/>
    </xf>
    <xf numFmtId="0" fontId="5" fillId="0" borderId="0" xfId="0" applyFont="1" applyAlignment="1">
      <alignment horizontal="center"/>
    </xf>
    <xf numFmtId="43" fontId="6" fillId="2" borderId="1" xfId="1" applyFont="1" applyFill="1" applyBorder="1" applyAlignment="1">
      <alignment vertical="center" wrapText="1"/>
    </xf>
    <xf numFmtId="0" fontId="6" fillId="2" borderId="1" xfId="0" applyFont="1" applyFill="1" applyBorder="1"/>
    <xf numFmtId="165" fontId="6" fillId="2" borderId="1" xfId="1" applyNumberFormat="1" applyFont="1" applyFill="1" applyBorder="1" applyAlignment="1">
      <alignment vertical="center" wrapText="1"/>
    </xf>
    <xf numFmtId="165" fontId="4" fillId="2" borderId="1" xfId="0" applyNumberFormat="1" applyFont="1" applyFill="1" applyBorder="1" applyAlignment="1">
      <alignment horizontal="center" wrapText="1"/>
    </xf>
    <xf numFmtId="0" fontId="4" fillId="2" borderId="1" xfId="0" applyFont="1" applyFill="1" applyBorder="1"/>
    <xf numFmtId="165" fontId="6" fillId="2" borderId="1" xfId="0" applyNumberFormat="1" applyFont="1" applyFill="1" applyBorder="1"/>
    <xf numFmtId="164" fontId="4" fillId="2" borderId="1" xfId="1" applyNumberFormat="1" applyFont="1" applyFill="1" applyBorder="1"/>
    <xf numFmtId="43" fontId="4" fillId="2" borderId="1" xfId="1" applyFont="1" applyFill="1" applyBorder="1"/>
    <xf numFmtId="43" fontId="4" fillId="2" borderId="1" xfId="1" applyFont="1" applyFill="1" applyBorder="1" applyAlignment="1">
      <alignment horizontal="center"/>
    </xf>
    <xf numFmtId="0" fontId="6" fillId="2" borderId="1" xfId="0" applyFont="1" applyFill="1" applyBorder="1" applyAlignment="1">
      <alignment horizontal="center"/>
    </xf>
    <xf numFmtId="164" fontId="8" fillId="0" borderId="0" xfId="1" applyNumberFormat="1" applyFont="1" applyFill="1" applyBorder="1" applyAlignment="1"/>
    <xf numFmtId="164" fontId="6" fillId="2" borderId="1" xfId="1" applyNumberFormat="1" applyFont="1" applyFill="1" applyBorder="1" applyAlignment="1"/>
    <xf numFmtId="165" fontId="6" fillId="2" borderId="1" xfId="1" applyNumberFormat="1" applyFont="1" applyFill="1" applyBorder="1" applyAlignment="1"/>
    <xf numFmtId="43" fontId="6" fillId="2" borderId="1" xfId="1" applyFont="1" applyFill="1" applyBorder="1" applyAlignment="1"/>
    <xf numFmtId="43" fontId="6" fillId="0" borderId="0" xfId="1" applyFont="1" applyFill="1" applyBorder="1"/>
    <xf numFmtId="43" fontId="4" fillId="0" borderId="0" xfId="1" applyFont="1" applyFill="1" applyBorder="1" applyAlignment="1">
      <alignment horizontal="center"/>
    </xf>
    <xf numFmtId="43" fontId="4" fillId="0" borderId="0" xfId="1" applyFont="1" applyBorder="1" applyAlignment="1">
      <alignment vertical="center"/>
    </xf>
    <xf numFmtId="165" fontId="4" fillId="2" borderId="1" xfId="0" applyNumberFormat="1" applyFont="1" applyFill="1" applyBorder="1" applyAlignment="1">
      <alignment horizontal="center"/>
    </xf>
    <xf numFmtId="0" fontId="4" fillId="0" borderId="1" xfId="0" applyFont="1" applyBorder="1"/>
    <xf numFmtId="165" fontId="6" fillId="0" borderId="0" xfId="0" applyNumberFormat="1" applyFont="1" applyAlignment="1">
      <alignment horizontal="center"/>
    </xf>
    <xf numFmtId="43" fontId="6" fillId="0" borderId="0" xfId="1" applyFont="1" applyFill="1"/>
    <xf numFmtId="0" fontId="6" fillId="0" borderId="1" xfId="0" applyFont="1" applyBorder="1" applyAlignment="1">
      <alignment horizontal="center" vertical="center" wrapText="1"/>
    </xf>
    <xf numFmtId="43" fontId="6" fillId="0" borderId="1" xfId="1" applyFont="1" applyFill="1" applyBorder="1" applyAlignment="1">
      <alignment horizontal="center" vertical="center" wrapText="1"/>
    </xf>
    <xf numFmtId="43" fontId="4" fillId="0" borderId="0" xfId="0" applyNumberFormat="1" applyFont="1"/>
    <xf numFmtId="165" fontId="6" fillId="0" borderId="1" xfId="0" applyNumberFormat="1" applyFont="1" applyBorder="1" applyAlignment="1">
      <alignment horizontal="center" vertical="center" wrapText="1"/>
    </xf>
    <xf numFmtId="43" fontId="6" fillId="0" borderId="2" xfId="1" applyFont="1" applyFill="1" applyBorder="1" applyAlignment="1">
      <alignment horizontal="center" vertical="center" wrapText="1"/>
    </xf>
    <xf numFmtId="43" fontId="4" fillId="0" borderId="0" xfId="0" applyNumberFormat="1" applyFont="1" applyAlignment="1">
      <alignment wrapText="1"/>
    </xf>
    <xf numFmtId="165" fontId="4" fillId="0" borderId="0" xfId="1" applyNumberFormat="1" applyFont="1" applyAlignment="1">
      <alignment wrapText="1"/>
    </xf>
    <xf numFmtId="0" fontId="2" fillId="0" borderId="0" xfId="0" applyFont="1" applyAlignment="1">
      <alignment wrapText="1"/>
    </xf>
    <xf numFmtId="0" fontId="5" fillId="0" borderId="1" xfId="0" applyFont="1" applyBorder="1" applyAlignment="1">
      <alignment horizontal="center" wrapText="1"/>
    </xf>
    <xf numFmtId="0" fontId="6" fillId="0" borderId="1" xfId="0" applyFont="1" applyBorder="1" applyAlignment="1">
      <alignment horizontal="center" wrapText="1"/>
    </xf>
    <xf numFmtId="165" fontId="6" fillId="0" borderId="1" xfId="0" applyNumberFormat="1" applyFont="1" applyBorder="1" applyAlignment="1">
      <alignment horizontal="center" wrapText="1"/>
    </xf>
    <xf numFmtId="164" fontId="6" fillId="0" borderId="1" xfId="1" applyNumberFormat="1" applyFont="1" applyFill="1" applyBorder="1" applyAlignment="1">
      <alignment horizontal="center" wrapText="1"/>
    </xf>
    <xf numFmtId="165" fontId="6" fillId="0" borderId="1" xfId="1" applyNumberFormat="1" applyFont="1" applyFill="1" applyBorder="1" applyAlignment="1">
      <alignment horizontal="center" wrapText="1"/>
    </xf>
    <xf numFmtId="165" fontId="6" fillId="0" borderId="2" xfId="1" applyNumberFormat="1" applyFont="1" applyFill="1" applyBorder="1" applyAlignment="1">
      <alignment horizontal="center" wrapText="1"/>
    </xf>
    <xf numFmtId="165" fontId="6" fillId="0" borderId="1" xfId="1" applyNumberFormat="1" applyFont="1" applyBorder="1" applyAlignment="1">
      <alignment wrapText="1"/>
    </xf>
    <xf numFmtId="165" fontId="6" fillId="0" borderId="1" xfId="0" applyNumberFormat="1" applyFont="1" applyBorder="1" applyAlignment="1">
      <alignment wrapText="1"/>
    </xf>
    <xf numFmtId="165" fontId="4" fillId="0" borderId="0" xfId="0" applyNumberFormat="1" applyFont="1" applyAlignment="1">
      <alignment wrapText="1"/>
    </xf>
    <xf numFmtId="9" fontId="2" fillId="0" borderId="0" xfId="0" applyNumberFormat="1" applyFont="1" applyAlignment="1">
      <alignment wrapText="1"/>
    </xf>
    <xf numFmtId="0" fontId="5" fillId="0" borderId="1" xfId="0" applyFont="1" applyBorder="1" applyAlignment="1">
      <alignment horizontal="center" vertical="center" wrapText="1"/>
    </xf>
    <xf numFmtId="165" fontId="4" fillId="0" borderId="2" xfId="1" applyNumberFormat="1" applyFont="1" applyFill="1" applyBorder="1" applyAlignment="1">
      <alignment horizontal="center" wrapText="1"/>
    </xf>
    <xf numFmtId="165" fontId="4" fillId="0" borderId="1" xfId="1" applyNumberFormat="1" applyFont="1" applyFill="1" applyBorder="1" applyAlignment="1">
      <alignment horizontal="center" wrapText="1"/>
    </xf>
    <xf numFmtId="165" fontId="4" fillId="0" borderId="1" xfId="0" applyNumberFormat="1" applyFont="1" applyBorder="1" applyAlignment="1">
      <alignment horizontal="center" wrapText="1"/>
    </xf>
    <xf numFmtId="165" fontId="2" fillId="0" borderId="0" xfId="0" applyNumberFormat="1" applyFont="1" applyAlignment="1">
      <alignment wrapText="1"/>
    </xf>
    <xf numFmtId="171" fontId="6" fillId="0" borderId="1" xfId="0" applyNumberFormat="1" applyFont="1" applyBorder="1" applyAlignment="1">
      <alignment horizontal="center" wrapText="1"/>
    </xf>
    <xf numFmtId="165" fontId="6" fillId="0" borderId="1" xfId="1" applyNumberFormat="1" applyFont="1" applyFill="1" applyBorder="1" applyAlignment="1">
      <alignment wrapText="1"/>
    </xf>
    <xf numFmtId="168" fontId="4" fillId="0" borderId="0" xfId="0" applyNumberFormat="1" applyFont="1" applyAlignment="1">
      <alignment wrapText="1"/>
    </xf>
    <xf numFmtId="0" fontId="4" fillId="0" borderId="0" xfId="0" applyFont="1" applyAlignment="1">
      <alignment wrapText="1"/>
    </xf>
    <xf numFmtId="0" fontId="4" fillId="0" borderId="1" xfId="0" applyFont="1" applyBorder="1" applyAlignment="1">
      <alignment horizontal="left" vertical="center" wrapText="1"/>
    </xf>
    <xf numFmtId="171" fontId="4" fillId="0" borderId="1" xfId="1" applyNumberFormat="1" applyFont="1" applyFill="1" applyBorder="1" applyAlignment="1">
      <alignment vertical="center"/>
    </xf>
    <xf numFmtId="165" fontId="4" fillId="0" borderId="1" xfId="1" applyNumberFormat="1" applyFont="1" applyFill="1" applyBorder="1"/>
    <xf numFmtId="165" fontId="4" fillId="0" borderId="1" xfId="0" applyNumberFormat="1" applyFont="1" applyBorder="1" applyAlignment="1">
      <alignment wrapText="1"/>
    </xf>
    <xf numFmtId="172" fontId="4" fillId="0" borderId="1" xfId="0" applyNumberFormat="1" applyFont="1" applyBorder="1" applyAlignment="1">
      <alignment wrapText="1"/>
    </xf>
    <xf numFmtId="167" fontId="4" fillId="0" borderId="0" xfId="0" applyNumberFormat="1" applyFont="1"/>
    <xf numFmtId="168" fontId="4" fillId="0" borderId="0" xfId="0" applyNumberFormat="1" applyFont="1"/>
    <xf numFmtId="171" fontId="3" fillId="0" borderId="1" xfId="1" applyNumberFormat="1" applyFont="1" applyFill="1" applyBorder="1" applyAlignment="1">
      <alignment vertical="center"/>
    </xf>
    <xf numFmtId="165" fontId="3" fillId="0" borderId="1" xfId="1" applyNumberFormat="1" applyFont="1" applyFill="1" applyBorder="1"/>
    <xf numFmtId="165" fontId="3" fillId="0" borderId="1" xfId="0" applyNumberFormat="1" applyFont="1" applyBorder="1" applyAlignment="1">
      <alignment wrapText="1"/>
    </xf>
    <xf numFmtId="172" fontId="3" fillId="0" borderId="1" xfId="0" applyNumberFormat="1" applyFont="1" applyBorder="1" applyAlignment="1">
      <alignment wrapText="1"/>
    </xf>
    <xf numFmtId="0" fontId="5" fillId="0" borderId="1" xfId="0" applyFont="1" applyBorder="1" applyAlignment="1">
      <alignment horizontal="center"/>
    </xf>
    <xf numFmtId="0" fontId="5" fillId="0" borderId="1" xfId="0" applyFont="1" applyBorder="1"/>
    <xf numFmtId="165" fontId="5" fillId="0" borderId="1" xfId="0" applyNumberFormat="1" applyFont="1" applyBorder="1" applyAlignment="1">
      <alignment horizontal="right" vertical="center"/>
    </xf>
    <xf numFmtId="0" fontId="5" fillId="0" borderId="1" xfId="0" applyFont="1" applyBorder="1" applyAlignment="1">
      <alignment horizontal="center" vertical="center"/>
    </xf>
    <xf numFmtId="43" fontId="5" fillId="0" borderId="0" xfId="0" applyNumberFormat="1" applyFont="1"/>
    <xf numFmtId="0" fontId="3" fillId="0" borderId="1" xfId="0" applyFont="1" applyBorder="1"/>
    <xf numFmtId="171" fontId="4" fillId="0" borderId="1" xfId="0" applyNumberFormat="1" applyFont="1" applyBorder="1" applyAlignment="1">
      <alignment horizontal="center"/>
    </xf>
    <xf numFmtId="165" fontId="3" fillId="0" borderId="0" xfId="0" applyNumberFormat="1" applyFont="1"/>
    <xf numFmtId="0" fontId="3" fillId="0" borderId="0" xfId="0" applyFont="1" applyAlignment="1">
      <alignment horizontal="center" vertical="center"/>
    </xf>
    <xf numFmtId="0" fontId="2" fillId="0" borderId="0" xfId="0" applyFont="1" applyAlignment="1">
      <alignment horizontal="center" vertical="center"/>
    </xf>
    <xf numFmtId="43" fontId="2" fillId="0" borderId="0" xfId="1" applyFont="1"/>
    <xf numFmtId="43" fontId="3" fillId="0" borderId="0" xfId="0" applyNumberFormat="1" applyFont="1"/>
    <xf numFmtId="164" fontId="6" fillId="2" borderId="1" xfId="1" applyNumberFormat="1" applyFont="1" applyFill="1" applyBorder="1" applyAlignment="1">
      <alignment horizontal="center" vertical="center" wrapText="1"/>
    </xf>
    <xf numFmtId="164" fontId="6" fillId="2" borderId="1" xfId="1" applyNumberFormat="1" applyFont="1" applyFill="1" applyBorder="1" applyAlignment="1">
      <alignment horizontal="center" wrapText="1"/>
    </xf>
    <xf numFmtId="166" fontId="6" fillId="2" borderId="1" xfId="2" applyNumberFormat="1" applyFont="1" applyFill="1" applyBorder="1" applyAlignment="1">
      <alignment vertical="center" wrapText="1"/>
    </xf>
    <xf numFmtId="0" fontId="9" fillId="0" borderId="0" xfId="0" applyFont="1" applyAlignment="1">
      <alignment vertical="center"/>
    </xf>
    <xf numFmtId="43" fontId="6" fillId="0" borderId="1" xfId="1" applyFont="1" applyFill="1" applyBorder="1" applyAlignment="1">
      <alignment horizontal="center" vertical="center" wrapText="1"/>
    </xf>
    <xf numFmtId="0" fontId="6" fillId="0" borderId="1" xfId="0" applyFont="1" applyBorder="1" applyAlignment="1">
      <alignment horizontal="center" vertical="center"/>
    </xf>
    <xf numFmtId="0" fontId="6" fillId="2" borderId="1" xfId="0" applyFont="1" applyFill="1" applyBorder="1" applyAlignment="1">
      <alignment horizontal="center" vertical="center" wrapText="1"/>
    </xf>
    <xf numFmtId="43" fontId="6" fillId="2" borderId="1" xfId="1" applyFont="1" applyFill="1" applyBorder="1" applyAlignment="1">
      <alignment horizontal="center" vertical="center" wrapText="1"/>
    </xf>
    <xf numFmtId="165" fontId="6" fillId="2" borderId="2" xfId="1" applyNumberFormat="1" applyFont="1" applyFill="1" applyBorder="1" applyAlignment="1">
      <alignment horizontal="center" vertical="center" wrapText="1"/>
    </xf>
    <xf numFmtId="165" fontId="6" fillId="2" borderId="4" xfId="1" applyNumberFormat="1" applyFont="1" applyFill="1" applyBorder="1" applyAlignment="1">
      <alignment horizontal="center" vertical="center" wrapText="1"/>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6" fillId="0" borderId="5" xfId="0" applyFont="1" applyBorder="1" applyAlignment="1">
      <alignment horizontal="center" vertical="center" wrapText="1"/>
    </xf>
    <xf numFmtId="0" fontId="6" fillId="0" borderId="6" xfId="0" applyFont="1" applyBorder="1" applyAlignment="1">
      <alignment horizontal="center" vertical="center" wrapText="1"/>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43" fontId="6" fillId="2" borderId="2" xfId="1" applyFont="1" applyFill="1" applyBorder="1" applyAlignment="1">
      <alignment horizontal="center" vertical="center" wrapText="1"/>
    </xf>
    <xf numFmtId="43" fontId="6" fillId="2" borderId="4" xfId="1" applyFont="1" applyFill="1" applyBorder="1" applyAlignment="1">
      <alignment horizontal="center" vertical="center" wrapText="1"/>
    </xf>
    <xf numFmtId="165" fontId="6" fillId="2" borderId="2" xfId="1" applyNumberFormat="1" applyFont="1" applyFill="1" applyBorder="1" applyAlignment="1">
      <alignment horizontal="center"/>
    </xf>
    <xf numFmtId="165" fontId="6" fillId="2" borderId="4" xfId="1" applyNumberFormat="1" applyFont="1" applyFill="1" applyBorder="1" applyAlignment="1">
      <alignment horizontal="center"/>
    </xf>
    <xf numFmtId="165" fontId="4" fillId="2" borderId="2" xfId="1" applyNumberFormat="1" applyFont="1" applyFill="1" applyBorder="1" applyAlignment="1">
      <alignment horizontal="center"/>
    </xf>
    <xf numFmtId="165" fontId="4" fillId="2" borderId="4" xfId="1" applyNumberFormat="1" applyFont="1" applyFill="1" applyBorder="1" applyAlignment="1">
      <alignment horizontal="center"/>
    </xf>
    <xf numFmtId="0" fontId="6" fillId="0" borderId="1" xfId="0" applyFont="1" applyBorder="1" applyAlignment="1">
      <alignment horizontal="center" vertical="center" wrapText="1"/>
    </xf>
    <xf numFmtId="0" fontId="6" fillId="0" borderId="0" xfId="0" applyFont="1" applyAlignment="1">
      <alignment horizontal="center"/>
    </xf>
    <xf numFmtId="0" fontId="7" fillId="0" borderId="0" xfId="0" applyFont="1" applyAlignment="1">
      <alignment horizontal="center" wrapText="1"/>
    </xf>
    <xf numFmtId="0" fontId="7" fillId="0" borderId="0" xfId="0" applyFont="1" applyAlignment="1">
      <alignment horizontal="center"/>
    </xf>
    <xf numFmtId="0" fontId="4" fillId="0" borderId="7" xfId="0" applyFont="1" applyBorder="1" applyAlignment="1">
      <alignment horizontal="center"/>
    </xf>
    <xf numFmtId="164" fontId="9" fillId="2" borderId="1" xfId="1" applyNumberFormat="1" applyFont="1" applyFill="1" applyBorder="1" applyAlignment="1">
      <alignment horizontal="center" vertical="center" wrapText="1"/>
    </xf>
    <xf numFmtId="0" fontId="9" fillId="0" borderId="8" xfId="0" applyFont="1" applyBorder="1" applyAlignment="1">
      <alignment horizontal="center" vertical="center" wrapText="1"/>
    </xf>
    <xf numFmtId="0" fontId="0" fillId="0" borderId="0" xfId="0" applyAlignment="1">
      <alignment horizontal="center" vertical="center"/>
    </xf>
    <xf numFmtId="43" fontId="6" fillId="2" borderId="3" xfId="1" applyFont="1" applyFill="1" applyBorder="1" applyAlignment="1">
      <alignment horizontal="center" vertical="center" wrapText="1"/>
    </xf>
  </cellXfs>
  <cellStyles count="4">
    <cellStyle name="Comma" xfId="1" builtinId="3"/>
    <cellStyle name="Comma 4" xfId="3" xr:uid="{00000000-0005-0000-0000-000001000000}"/>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155"/>
  <sheetViews>
    <sheetView tabSelected="1" topLeftCell="A5" zoomScaleNormal="100" workbookViewId="0">
      <selection activeCell="R4" sqref="R4"/>
    </sheetView>
  </sheetViews>
  <sheetFormatPr defaultColWidth="9.140625" defaultRowHeight="15.75" x14ac:dyDescent="0.25"/>
  <cols>
    <col min="1" max="1" width="6" style="14" customWidth="1"/>
    <col min="2" max="2" width="22.42578125" style="14" customWidth="1"/>
    <col min="3" max="3" width="12.85546875" style="96" customWidth="1"/>
    <col min="4" max="4" width="11.28515625" style="97" customWidth="1"/>
    <col min="5" max="5" width="10.5703125" style="97" customWidth="1"/>
    <col min="6" max="6" width="13.5703125" style="97" customWidth="1"/>
    <col min="7" max="7" width="11.28515625" style="98" customWidth="1"/>
    <col min="8" max="9" width="14.28515625" style="99" customWidth="1"/>
    <col min="10" max="10" width="12.7109375" style="99" customWidth="1"/>
    <col min="11" max="11" width="16.140625" style="14" customWidth="1"/>
    <col min="12" max="12" width="15.5703125" style="14" customWidth="1"/>
    <col min="13" max="14" width="11.140625" style="14" customWidth="1"/>
    <col min="15" max="15" width="9.7109375" style="14" customWidth="1"/>
    <col min="16" max="16" width="13" style="14" customWidth="1"/>
    <col min="17" max="17" width="16.28515625" style="14" customWidth="1"/>
    <col min="18" max="16384" width="9.140625" style="14"/>
  </cols>
  <sheetData>
    <row r="1" spans="1:17" ht="25.9" customHeight="1" x14ac:dyDescent="0.3">
      <c r="A1" s="124" t="s">
        <v>30</v>
      </c>
      <c r="B1" s="124"/>
      <c r="C1" s="124"/>
      <c r="D1" s="124"/>
      <c r="E1" s="124"/>
      <c r="F1" s="124"/>
      <c r="G1" s="124"/>
      <c r="H1" s="124"/>
      <c r="I1" s="124"/>
      <c r="J1" s="124"/>
      <c r="K1" s="124"/>
      <c r="L1" s="124"/>
      <c r="M1" s="124"/>
      <c r="N1" s="124"/>
      <c r="O1" s="124"/>
      <c r="P1" s="124"/>
    </row>
    <row r="2" spans="1:17" ht="49.15" customHeight="1" x14ac:dyDescent="0.25">
      <c r="A2" s="125" t="s">
        <v>159</v>
      </c>
      <c r="B2" s="126"/>
      <c r="C2" s="126"/>
      <c r="D2" s="126"/>
      <c r="E2" s="126"/>
      <c r="F2" s="126"/>
      <c r="G2" s="126"/>
      <c r="H2" s="126"/>
      <c r="I2" s="126"/>
      <c r="J2" s="126"/>
      <c r="K2" s="126"/>
      <c r="L2" s="126"/>
      <c r="M2" s="126"/>
      <c r="N2" s="126"/>
      <c r="O2" s="126"/>
      <c r="P2" s="126"/>
    </row>
    <row r="3" spans="1:17" ht="57.75" customHeight="1" x14ac:dyDescent="0.3">
      <c r="B3" s="101" t="s">
        <v>24</v>
      </c>
      <c r="C3" s="32">
        <v>988683</v>
      </c>
      <c r="D3" s="27" t="s">
        <v>160</v>
      </c>
      <c r="E3" s="17"/>
      <c r="F3" s="18"/>
      <c r="G3" s="129"/>
      <c r="H3" s="130"/>
      <c r="I3" s="130"/>
      <c r="J3" s="130"/>
      <c r="K3" s="130"/>
      <c r="L3" s="130"/>
      <c r="M3" s="130"/>
      <c r="N3" s="130"/>
      <c r="O3" s="130"/>
      <c r="P3" s="130"/>
      <c r="Q3" s="104"/>
    </row>
    <row r="4" spans="1:17" ht="33.75" customHeight="1" x14ac:dyDescent="0.3">
      <c r="A4" s="20"/>
      <c r="B4" s="102" t="s">
        <v>25</v>
      </c>
      <c r="C4" s="21">
        <f>C3-C5</f>
        <v>395473.20000000007</v>
      </c>
      <c r="D4" s="17" t="s">
        <v>0</v>
      </c>
      <c r="E4" s="17"/>
      <c r="F4" s="22"/>
      <c r="G4" s="117" t="s">
        <v>11</v>
      </c>
      <c r="H4" s="131"/>
      <c r="I4" s="118"/>
      <c r="J4" s="23"/>
      <c r="K4" s="127"/>
      <c r="L4" s="127"/>
      <c r="M4" s="127"/>
      <c r="N4" s="127"/>
      <c r="O4" s="127"/>
      <c r="P4" s="127"/>
    </row>
    <row r="5" spans="1:17" ht="35.25" customHeight="1" x14ac:dyDescent="0.3">
      <c r="A5" s="20"/>
      <c r="B5" s="102" t="s">
        <v>32</v>
      </c>
      <c r="C5" s="21">
        <f>C3*60%</f>
        <v>593209.79999999993</v>
      </c>
      <c r="D5" s="17" t="s">
        <v>0</v>
      </c>
      <c r="E5" s="17"/>
      <c r="F5" s="24"/>
      <c r="G5" s="25"/>
      <c r="H5" s="117" t="s">
        <v>29</v>
      </c>
      <c r="I5" s="118"/>
      <c r="J5" s="26"/>
      <c r="K5" s="108" t="s">
        <v>31</v>
      </c>
      <c r="L5" s="108"/>
      <c r="M5" s="108"/>
      <c r="N5" s="108"/>
      <c r="O5" s="107" t="s">
        <v>20</v>
      </c>
      <c r="P5" s="128" t="s">
        <v>21</v>
      </c>
    </row>
    <row r="6" spans="1:17" ht="36" customHeight="1" x14ac:dyDescent="0.3">
      <c r="A6" s="29"/>
      <c r="B6" s="30"/>
      <c r="C6" s="30"/>
      <c r="D6" s="30"/>
      <c r="E6" s="107" t="s">
        <v>22</v>
      </c>
      <c r="F6" s="128" t="s">
        <v>23</v>
      </c>
      <c r="G6" s="16" t="s">
        <v>8</v>
      </c>
      <c r="H6" s="119">
        <f>C3</f>
        <v>988683</v>
      </c>
      <c r="I6" s="120"/>
      <c r="J6" s="4"/>
      <c r="K6" s="31" t="s">
        <v>28</v>
      </c>
      <c r="L6" s="109">
        <f>C3*10%</f>
        <v>98868.3</v>
      </c>
      <c r="M6" s="110"/>
      <c r="N6" s="27" t="s">
        <v>0</v>
      </c>
      <c r="O6" s="107"/>
      <c r="P6" s="128"/>
    </row>
    <row r="7" spans="1:17" ht="111.75" customHeight="1" x14ac:dyDescent="0.3">
      <c r="A7" s="29"/>
      <c r="B7" s="30"/>
      <c r="C7" s="30"/>
      <c r="D7" s="30"/>
      <c r="E7" s="107"/>
      <c r="F7" s="128"/>
      <c r="G7" s="103" t="s">
        <v>9</v>
      </c>
      <c r="H7" s="121">
        <f>H6*40%</f>
        <v>395473.2</v>
      </c>
      <c r="I7" s="122"/>
      <c r="J7" s="4"/>
      <c r="K7" s="30" t="s">
        <v>9</v>
      </c>
      <c r="L7" s="30"/>
      <c r="M7" s="32">
        <f>L6*40%</f>
        <v>39547.320000000007</v>
      </c>
      <c r="N7" s="30"/>
      <c r="O7" s="107"/>
      <c r="P7" s="128"/>
    </row>
    <row r="8" spans="1:17" ht="58.5" customHeight="1" x14ac:dyDescent="0.3">
      <c r="A8" s="29"/>
      <c r="B8" s="30"/>
      <c r="C8" s="30"/>
      <c r="D8" s="30"/>
      <c r="E8" s="33">
        <f>C16+D16+E16+F16</f>
        <v>756</v>
      </c>
      <c r="F8" s="17">
        <f>C5/E8</f>
        <v>784.66904761904755</v>
      </c>
      <c r="G8" s="16" t="s">
        <v>26</v>
      </c>
      <c r="H8" s="121">
        <f>H6*60%</f>
        <v>593209.79999999993</v>
      </c>
      <c r="I8" s="122"/>
      <c r="J8" s="4"/>
      <c r="K8" s="27" t="s">
        <v>26</v>
      </c>
      <c r="L8" s="34"/>
      <c r="M8" s="35">
        <f>L6*60%</f>
        <v>59320.979999999996</v>
      </c>
      <c r="N8" s="34"/>
      <c r="O8" s="107"/>
      <c r="P8" s="128"/>
    </row>
    <row r="9" spans="1:17" ht="48" customHeight="1" x14ac:dyDescent="0.3">
      <c r="A9" s="29"/>
      <c r="B9" s="36"/>
      <c r="C9" s="37"/>
      <c r="D9" s="38"/>
      <c r="E9" s="38"/>
      <c r="F9" s="39"/>
      <c r="G9" s="37"/>
      <c r="H9" s="5"/>
      <c r="I9" s="6"/>
      <c r="J9" s="7"/>
      <c r="K9" s="39" t="s">
        <v>27</v>
      </c>
      <c r="L9" s="28" t="s">
        <v>18</v>
      </c>
      <c r="M9" s="28" t="s">
        <v>19</v>
      </c>
      <c r="N9" s="28"/>
      <c r="O9" s="33">
        <f>K10+L10+M10+N10</f>
        <v>726</v>
      </c>
      <c r="P9" s="17">
        <f>M8/O9</f>
        <v>81.7093388429752</v>
      </c>
    </row>
    <row r="10" spans="1:17" ht="27" customHeight="1" x14ac:dyDescent="0.3">
      <c r="A10" s="40"/>
      <c r="B10" s="41" t="s">
        <v>17</v>
      </c>
      <c r="C10" s="41"/>
      <c r="D10" s="42">
        <f>H6*10%</f>
        <v>98868.3</v>
      </c>
      <c r="E10" s="41" t="s">
        <v>0</v>
      </c>
      <c r="F10" s="43"/>
      <c r="G10" s="44"/>
      <c r="H10" s="4"/>
      <c r="I10" s="45"/>
      <c r="J10" s="46"/>
      <c r="K10" s="47">
        <f>C16</f>
        <v>656</v>
      </c>
      <c r="L10" s="17">
        <v>30</v>
      </c>
      <c r="M10" s="17">
        <v>40</v>
      </c>
      <c r="N10" s="17"/>
      <c r="O10" s="48"/>
      <c r="P10" s="48"/>
    </row>
    <row r="11" spans="1:17" s="9" customFormat="1" ht="23.45" customHeight="1" x14ac:dyDescent="0.3">
      <c r="A11" s="15"/>
      <c r="B11" s="15"/>
      <c r="C11" s="49"/>
      <c r="D11" s="15"/>
      <c r="E11" s="15"/>
      <c r="F11" s="15"/>
      <c r="G11" s="15" t="s">
        <v>15</v>
      </c>
      <c r="H11" s="50">
        <f>H16/124</f>
        <v>4783.95</v>
      </c>
      <c r="I11" s="19"/>
      <c r="J11" s="19"/>
    </row>
    <row r="12" spans="1:17" s="1" customFormat="1" ht="69.75" customHeight="1" x14ac:dyDescent="0.3">
      <c r="A12" s="111" t="s">
        <v>1</v>
      </c>
      <c r="B12" s="113" t="s">
        <v>7</v>
      </c>
      <c r="C12" s="115" t="s">
        <v>6</v>
      </c>
      <c r="D12" s="116"/>
      <c r="E12" s="116"/>
      <c r="F12" s="116"/>
      <c r="G12" s="113" t="s">
        <v>3</v>
      </c>
      <c r="H12" s="123" t="s">
        <v>10</v>
      </c>
      <c r="I12" s="115"/>
      <c r="J12" s="105" t="s">
        <v>14</v>
      </c>
      <c r="K12" s="105"/>
      <c r="L12" s="106" t="s">
        <v>5</v>
      </c>
      <c r="M12" s="53"/>
      <c r="N12" s="53"/>
      <c r="O12" s="9"/>
      <c r="P12" s="9"/>
    </row>
    <row r="13" spans="1:17" s="58" customFormat="1" ht="39" customHeight="1" x14ac:dyDescent="0.3">
      <c r="A13" s="112"/>
      <c r="B13" s="114"/>
      <c r="C13" s="54" t="s">
        <v>27</v>
      </c>
      <c r="D13" s="51" t="s">
        <v>18</v>
      </c>
      <c r="E13" s="51" t="s">
        <v>19</v>
      </c>
      <c r="F13" s="51" t="s">
        <v>2</v>
      </c>
      <c r="G13" s="114"/>
      <c r="H13" s="52" t="s">
        <v>4</v>
      </c>
      <c r="I13" s="55" t="s">
        <v>16</v>
      </c>
      <c r="J13" s="52" t="s">
        <v>4</v>
      </c>
      <c r="K13" s="55" t="s">
        <v>16</v>
      </c>
      <c r="L13" s="106"/>
      <c r="M13" s="56"/>
      <c r="N13" s="56"/>
      <c r="O13" s="57"/>
      <c r="P13" s="57"/>
    </row>
    <row r="14" spans="1:17" s="58" customFormat="1" ht="27" customHeight="1" x14ac:dyDescent="0.3">
      <c r="A14" s="59"/>
      <c r="B14" s="60" t="s">
        <v>5</v>
      </c>
      <c r="C14" s="61"/>
      <c r="D14" s="60"/>
      <c r="E14" s="60"/>
      <c r="F14" s="60"/>
      <c r="G14" s="62"/>
      <c r="H14" s="63">
        <f>H15+H16</f>
        <v>988683</v>
      </c>
      <c r="I14" s="64">
        <f>I15+I16</f>
        <v>988683</v>
      </c>
      <c r="J14" s="65">
        <f>SUM(K14:K14)</f>
        <v>101319.58016528926</v>
      </c>
      <c r="K14" s="63">
        <f>K15+K16+K146</f>
        <v>101319.58016528926</v>
      </c>
      <c r="L14" s="66">
        <f>L15+L16</f>
        <v>1090002.5801652889</v>
      </c>
      <c r="M14" s="56"/>
      <c r="N14" s="56"/>
      <c r="O14" s="67"/>
      <c r="P14" s="67"/>
      <c r="Q14" s="68"/>
    </row>
    <row r="15" spans="1:17" s="58" customFormat="1" ht="34.9" customHeight="1" x14ac:dyDescent="0.3">
      <c r="A15" s="69" t="s">
        <v>12</v>
      </c>
      <c r="B15" s="60" t="s">
        <v>33</v>
      </c>
      <c r="C15" s="61"/>
      <c r="D15" s="60"/>
      <c r="E15" s="60"/>
      <c r="F15" s="60"/>
      <c r="G15" s="60"/>
      <c r="H15" s="63">
        <f>+I15</f>
        <v>395473.2</v>
      </c>
      <c r="I15" s="70">
        <f>H7</f>
        <v>395473.2</v>
      </c>
      <c r="J15" s="61">
        <f>SUM(K15:K15)</f>
        <v>39547.320000000007</v>
      </c>
      <c r="K15" s="71">
        <f>M7</f>
        <v>39547.320000000007</v>
      </c>
      <c r="L15" s="72">
        <f>J15+H15</f>
        <v>435020.52</v>
      </c>
      <c r="M15" s="56"/>
      <c r="N15" s="56"/>
      <c r="O15" s="67"/>
      <c r="P15" s="67"/>
      <c r="Q15" s="73"/>
    </row>
    <row r="16" spans="1:17" s="58" customFormat="1" ht="21" customHeight="1" x14ac:dyDescent="0.3">
      <c r="A16" s="59" t="s">
        <v>13</v>
      </c>
      <c r="B16" s="60" t="s">
        <v>34</v>
      </c>
      <c r="C16" s="63">
        <f>SUM(C17:C149)</f>
        <v>656</v>
      </c>
      <c r="D16" s="74">
        <f>SUM(D17:D149)</f>
        <v>49.999999999999979</v>
      </c>
      <c r="E16" s="74">
        <f>SUM(E17:E149)</f>
        <v>49.999999999999986</v>
      </c>
      <c r="F16" s="74"/>
      <c r="G16" s="75">
        <f>SUM(G17:G149)</f>
        <v>755.99999999999989</v>
      </c>
      <c r="H16" s="63">
        <f>SUM(H17:H149)</f>
        <v>593209.79999999993</v>
      </c>
      <c r="I16" s="64">
        <f>SUM(I17:I149)</f>
        <v>593209.79999999993</v>
      </c>
      <c r="J16" s="66">
        <f t="shared" ref="J16:J47" si="0">+K16</f>
        <v>61772.260165289241</v>
      </c>
      <c r="K16" s="63">
        <f>SUM(K17:K149)</f>
        <v>61772.260165289241</v>
      </c>
      <c r="L16" s="63">
        <f>SUM(L17:L149)</f>
        <v>654982.06016528897</v>
      </c>
      <c r="M16" s="76"/>
      <c r="N16" s="76"/>
      <c r="O16" s="77"/>
      <c r="P16" s="77"/>
    </row>
    <row r="17" spans="1:16" s="1" customFormat="1" ht="17.25" customHeight="1" x14ac:dyDescent="0.3">
      <c r="A17" s="2">
        <v>1</v>
      </c>
      <c r="B17" s="10" t="s">
        <v>82</v>
      </c>
      <c r="C17" s="11">
        <v>6</v>
      </c>
      <c r="D17" s="12">
        <v>0.72764080484652227</v>
      </c>
      <c r="E17" s="3">
        <v>0.44394847022801609</v>
      </c>
      <c r="F17" s="3"/>
      <c r="G17" s="79">
        <f t="shared" ref="G17:G48" si="1">C17+D17+E17+F17</f>
        <v>7.1715892750745383</v>
      </c>
      <c r="H17" s="80">
        <f t="shared" ref="H17:H48" si="2">I17</f>
        <v>5627.3241263877135</v>
      </c>
      <c r="I17" s="80">
        <f t="shared" ref="I17:I48" si="3">G17*$F$8</f>
        <v>5627.3241263877135</v>
      </c>
      <c r="J17" s="81">
        <f t="shared" si="0"/>
        <v>585.98581811971235</v>
      </c>
      <c r="K17" s="80">
        <f t="shared" ref="K17:K48" si="4">G17*$P$9</f>
        <v>585.98581811971235</v>
      </c>
      <c r="L17" s="82">
        <f t="shared" ref="L17:L48" si="5">H17+J17</f>
        <v>6213.3099445074258</v>
      </c>
      <c r="M17" s="83"/>
      <c r="N17" s="83"/>
      <c r="O17" s="9"/>
      <c r="P17" s="9"/>
    </row>
    <row r="18" spans="1:16" s="1" customFormat="1" ht="17.25" customHeight="1" x14ac:dyDescent="0.3">
      <c r="A18" s="2">
        <v>2</v>
      </c>
      <c r="B18" s="10" t="s">
        <v>94</v>
      </c>
      <c r="C18" s="11">
        <v>6</v>
      </c>
      <c r="D18" s="12">
        <v>0.71997291722958701</v>
      </c>
      <c r="E18" s="3">
        <v>0.56068926724037949</v>
      </c>
      <c r="F18" s="3"/>
      <c r="G18" s="79">
        <f t="shared" si="1"/>
        <v>7.2806621844699659</v>
      </c>
      <c r="H18" s="80">
        <f t="shared" si="2"/>
        <v>5712.9102623240624</v>
      </c>
      <c r="I18" s="80">
        <f t="shared" si="3"/>
        <v>5712.9102623240624</v>
      </c>
      <c r="J18" s="81">
        <f t="shared" si="0"/>
        <v>594.89809343209242</v>
      </c>
      <c r="K18" s="80">
        <f t="shared" si="4"/>
        <v>594.89809343209242</v>
      </c>
      <c r="L18" s="82">
        <f t="shared" si="5"/>
        <v>6307.8083557561549</v>
      </c>
      <c r="M18" s="9"/>
      <c r="N18" s="9"/>
      <c r="O18" s="9"/>
      <c r="P18" s="9"/>
    </row>
    <row r="19" spans="1:16" s="1" customFormat="1" ht="17.25" customHeight="1" x14ac:dyDescent="0.3">
      <c r="A19" s="2">
        <v>3</v>
      </c>
      <c r="B19" s="10" t="s">
        <v>89</v>
      </c>
      <c r="C19" s="11">
        <v>6</v>
      </c>
      <c r="D19" s="12">
        <v>0.62172484698130392</v>
      </c>
      <c r="E19" s="3">
        <v>0.3894742641089281</v>
      </c>
      <c r="F19" s="3"/>
      <c r="G19" s="79">
        <f t="shared" si="1"/>
        <v>7.0111991110902325</v>
      </c>
      <c r="H19" s="80">
        <f t="shared" si="2"/>
        <v>5501.4709291666859</v>
      </c>
      <c r="I19" s="80">
        <f t="shared" si="3"/>
        <v>5501.4709291666859</v>
      </c>
      <c r="J19" s="81">
        <f t="shared" si="0"/>
        <v>572.88044386363833</v>
      </c>
      <c r="K19" s="80">
        <f t="shared" si="4"/>
        <v>572.88044386363833</v>
      </c>
      <c r="L19" s="82">
        <f t="shared" si="5"/>
        <v>6074.3513730303239</v>
      </c>
      <c r="M19" s="9"/>
      <c r="N19" s="9"/>
      <c r="O19" s="9"/>
      <c r="P19" s="9"/>
    </row>
    <row r="20" spans="1:16" s="1" customFormat="1" ht="17.25" customHeight="1" x14ac:dyDescent="0.3">
      <c r="A20" s="2">
        <v>4</v>
      </c>
      <c r="B20" s="10" t="s">
        <v>117</v>
      </c>
      <c r="C20" s="11">
        <v>6</v>
      </c>
      <c r="D20" s="12">
        <v>0.57655212129241984</v>
      </c>
      <c r="E20" s="3">
        <v>0.65760478764120534</v>
      </c>
      <c r="F20" s="3"/>
      <c r="G20" s="79">
        <f t="shared" si="1"/>
        <v>7.2341569089336257</v>
      </c>
      <c r="H20" s="80">
        <f t="shared" si="2"/>
        <v>5676.4190120597013</v>
      </c>
      <c r="I20" s="80">
        <f t="shared" si="3"/>
        <v>5676.4190120597013</v>
      </c>
      <c r="J20" s="81">
        <f t="shared" si="0"/>
        <v>591.09817811530775</v>
      </c>
      <c r="K20" s="80">
        <f t="shared" si="4"/>
        <v>591.09817811530775</v>
      </c>
      <c r="L20" s="82">
        <f t="shared" si="5"/>
        <v>6267.5171901750091</v>
      </c>
      <c r="M20" s="9"/>
      <c r="N20" s="9"/>
      <c r="O20" s="9"/>
      <c r="P20" s="9"/>
    </row>
    <row r="21" spans="1:16" s="1" customFormat="1" ht="17.25" customHeight="1" x14ac:dyDescent="0.3">
      <c r="A21" s="2">
        <v>5</v>
      </c>
      <c r="B21" s="10" t="s">
        <v>88</v>
      </c>
      <c r="C21" s="11">
        <v>6</v>
      </c>
      <c r="D21" s="12">
        <v>0.55232263967292028</v>
      </c>
      <c r="E21" s="3">
        <v>0.33420269768736521</v>
      </c>
      <c r="F21" s="3"/>
      <c r="G21" s="79">
        <f t="shared" si="1"/>
        <v>6.8865253373602853</v>
      </c>
      <c r="H21" s="80">
        <f t="shared" si="2"/>
        <v>5403.643277870935</v>
      </c>
      <c r="I21" s="80">
        <f t="shared" si="3"/>
        <v>5403.643277870935</v>
      </c>
      <c r="J21" s="81">
        <f t="shared" si="0"/>
        <v>562.6934322411056</v>
      </c>
      <c r="K21" s="80">
        <f t="shared" si="4"/>
        <v>562.6934322411056</v>
      </c>
      <c r="L21" s="82">
        <f t="shared" si="5"/>
        <v>5966.3367101120402</v>
      </c>
      <c r="M21" s="9"/>
      <c r="N21" s="9"/>
      <c r="O21" s="9"/>
      <c r="P21" s="9"/>
    </row>
    <row r="22" spans="1:16" s="1" customFormat="1" ht="17.25" customHeight="1" x14ac:dyDescent="0.3">
      <c r="A22" s="2">
        <v>6</v>
      </c>
      <c r="B22" s="10" t="s">
        <v>87</v>
      </c>
      <c r="C22" s="11">
        <v>6</v>
      </c>
      <c r="D22" s="12">
        <v>0.54723679584536111</v>
      </c>
      <c r="E22" s="3">
        <v>0.40092725754447822</v>
      </c>
      <c r="F22" s="3"/>
      <c r="G22" s="79">
        <f t="shared" si="1"/>
        <v>6.9481640533898394</v>
      </c>
      <c r="H22" s="80">
        <f t="shared" si="2"/>
        <v>5452.0092704743065</v>
      </c>
      <c r="I22" s="80">
        <f t="shared" si="3"/>
        <v>5452.0092704743065</v>
      </c>
      <c r="J22" s="81">
        <f t="shared" si="0"/>
        <v>567.72989097501045</v>
      </c>
      <c r="K22" s="80">
        <f t="shared" si="4"/>
        <v>567.72989097501045</v>
      </c>
      <c r="L22" s="82">
        <f t="shared" si="5"/>
        <v>6019.7391614493172</v>
      </c>
      <c r="M22" s="9"/>
      <c r="N22" s="9"/>
      <c r="O22" s="9"/>
      <c r="P22" s="9"/>
    </row>
    <row r="23" spans="1:16" s="1" customFormat="1" ht="17.25" customHeight="1" x14ac:dyDescent="0.3">
      <c r="A23" s="2">
        <v>7</v>
      </c>
      <c r="B23" s="78" t="s">
        <v>38</v>
      </c>
      <c r="C23" s="11">
        <v>6</v>
      </c>
      <c r="D23" s="12">
        <v>0.52913640806933027</v>
      </c>
      <c r="E23" s="3">
        <v>0.69348600125258064</v>
      </c>
      <c r="F23" s="3"/>
      <c r="G23" s="79">
        <f t="shared" si="1"/>
        <v>7.2226224093219109</v>
      </c>
      <c r="H23" s="80">
        <f t="shared" si="2"/>
        <v>5667.3682472346145</v>
      </c>
      <c r="I23" s="80">
        <f t="shared" si="3"/>
        <v>5667.3682472346145</v>
      </c>
      <c r="J23" s="81">
        <f t="shared" si="0"/>
        <v>590.15570177814993</v>
      </c>
      <c r="K23" s="80">
        <f t="shared" si="4"/>
        <v>590.15570177814993</v>
      </c>
      <c r="L23" s="82">
        <f t="shared" si="5"/>
        <v>6257.5239490127642</v>
      </c>
      <c r="M23" s="9"/>
      <c r="N23" s="9"/>
      <c r="O23" s="9"/>
      <c r="P23" s="9"/>
    </row>
    <row r="24" spans="1:16" s="1" customFormat="1" ht="17.25" customHeight="1" x14ac:dyDescent="0.3">
      <c r="A24" s="2">
        <v>8</v>
      </c>
      <c r="B24" s="10" t="s">
        <v>146</v>
      </c>
      <c r="C24" s="11">
        <v>6</v>
      </c>
      <c r="D24" s="12">
        <v>0.52764977679665914</v>
      </c>
      <c r="E24" s="3">
        <v>0.45391547400895366</v>
      </c>
      <c r="F24" s="3"/>
      <c r="G24" s="79">
        <f t="shared" si="1"/>
        <v>6.9815652508056125</v>
      </c>
      <c r="H24" s="80">
        <f t="shared" si="2"/>
        <v>5478.2181562398764</v>
      </c>
      <c r="I24" s="80">
        <f t="shared" si="3"/>
        <v>5478.2181562398764</v>
      </c>
      <c r="J24" s="81">
        <f t="shared" si="0"/>
        <v>570.45908073241696</v>
      </c>
      <c r="K24" s="80">
        <f t="shared" si="4"/>
        <v>570.45908073241696</v>
      </c>
      <c r="L24" s="82">
        <f t="shared" si="5"/>
        <v>6048.677236972293</v>
      </c>
      <c r="M24" s="9"/>
      <c r="N24" s="9"/>
      <c r="O24" s="9"/>
      <c r="P24" s="9"/>
    </row>
    <row r="25" spans="1:16" s="1" customFormat="1" ht="17.25" customHeight="1" x14ac:dyDescent="0.3">
      <c r="A25" s="2">
        <v>9</v>
      </c>
      <c r="B25" s="10" t="s">
        <v>95</v>
      </c>
      <c r="C25" s="11">
        <v>6</v>
      </c>
      <c r="D25" s="12">
        <v>0.51679997663119959</v>
      </c>
      <c r="E25" s="3">
        <v>0.59189504998724229</v>
      </c>
      <c r="F25" s="3"/>
      <c r="G25" s="79">
        <f t="shared" si="1"/>
        <v>7.1086950266184417</v>
      </c>
      <c r="H25" s="80">
        <f t="shared" si="2"/>
        <v>5577.9729563509527</v>
      </c>
      <c r="I25" s="80">
        <f t="shared" si="3"/>
        <v>5577.9729563509527</v>
      </c>
      <c r="J25" s="81">
        <f t="shared" si="0"/>
        <v>580.84677066133884</v>
      </c>
      <c r="K25" s="80">
        <f t="shared" si="4"/>
        <v>580.84677066133884</v>
      </c>
      <c r="L25" s="82">
        <f t="shared" si="5"/>
        <v>6158.8197270122919</v>
      </c>
      <c r="M25" s="9"/>
      <c r="N25" s="9"/>
      <c r="O25" s="9"/>
      <c r="P25" s="9"/>
    </row>
    <row r="26" spans="1:16" s="1" customFormat="1" ht="17.25" customHeight="1" x14ac:dyDescent="0.3">
      <c r="A26" s="2">
        <v>10</v>
      </c>
      <c r="B26" s="10" t="s">
        <v>102</v>
      </c>
      <c r="C26" s="11">
        <v>6</v>
      </c>
      <c r="D26" s="12">
        <v>0.5095754702710259</v>
      </c>
      <c r="E26" s="3">
        <v>0.37283842870729056</v>
      </c>
      <c r="F26" s="3"/>
      <c r="G26" s="79">
        <f t="shared" si="1"/>
        <v>6.8824138989783163</v>
      </c>
      <c r="H26" s="80">
        <f t="shared" si="2"/>
        <v>5400.4171594314112</v>
      </c>
      <c r="I26" s="80">
        <f t="shared" si="3"/>
        <v>5400.4171594314112</v>
      </c>
      <c r="J26" s="81">
        <f t="shared" si="0"/>
        <v>562.35748932922138</v>
      </c>
      <c r="K26" s="80">
        <f t="shared" si="4"/>
        <v>562.35748932922138</v>
      </c>
      <c r="L26" s="82">
        <f t="shared" si="5"/>
        <v>5962.7746487606328</v>
      </c>
      <c r="M26" s="9"/>
      <c r="N26" s="9"/>
      <c r="O26" s="9"/>
      <c r="P26" s="9"/>
    </row>
    <row r="27" spans="1:16" s="1" customFormat="1" ht="17.25" customHeight="1" x14ac:dyDescent="0.3">
      <c r="A27" s="2">
        <v>11</v>
      </c>
      <c r="B27" s="10" t="s">
        <v>80</v>
      </c>
      <c r="C27" s="11">
        <v>6</v>
      </c>
      <c r="D27" s="12">
        <v>0.47514821974601035</v>
      </c>
      <c r="E27" s="3">
        <v>0.27131996474217718</v>
      </c>
      <c r="F27" s="3"/>
      <c r="G27" s="79">
        <f t="shared" si="1"/>
        <v>6.7464681844881875</v>
      </c>
      <c r="H27" s="80">
        <f t="shared" si="2"/>
        <v>5293.7447651145512</v>
      </c>
      <c r="I27" s="80">
        <f t="shared" si="3"/>
        <v>5293.7447651145512</v>
      </c>
      <c r="J27" s="81">
        <f t="shared" si="0"/>
        <v>551.24945487969705</v>
      </c>
      <c r="K27" s="80">
        <f t="shared" si="4"/>
        <v>551.24945487969705</v>
      </c>
      <c r="L27" s="82">
        <f t="shared" si="5"/>
        <v>5844.9942199942479</v>
      </c>
      <c r="M27" s="9"/>
      <c r="N27" s="9"/>
      <c r="O27" s="9"/>
      <c r="P27" s="9"/>
    </row>
    <row r="28" spans="1:16" s="1" customFormat="1" ht="17.25" customHeight="1" x14ac:dyDescent="0.3">
      <c r="A28" s="2">
        <v>12</v>
      </c>
      <c r="B28" s="10" t="s">
        <v>83</v>
      </c>
      <c r="C28" s="11">
        <v>6</v>
      </c>
      <c r="D28" s="12">
        <v>0.44878007559389615</v>
      </c>
      <c r="E28" s="3">
        <v>0.30263447843937746</v>
      </c>
      <c r="F28" s="3"/>
      <c r="G28" s="79">
        <f t="shared" si="1"/>
        <v>6.7514145540332731</v>
      </c>
      <c r="H28" s="80">
        <f t="shared" si="2"/>
        <v>5297.6260281946652</v>
      </c>
      <c r="I28" s="80">
        <f t="shared" si="3"/>
        <v>5297.6260281946652</v>
      </c>
      <c r="J28" s="81">
        <f t="shared" si="0"/>
        <v>551.65361946489895</v>
      </c>
      <c r="K28" s="80">
        <f t="shared" si="4"/>
        <v>551.65361946489895</v>
      </c>
      <c r="L28" s="82">
        <f t="shared" si="5"/>
        <v>5849.279647659564</v>
      </c>
      <c r="M28" s="9"/>
      <c r="N28" s="9"/>
      <c r="O28" s="9"/>
      <c r="P28" s="9"/>
    </row>
    <row r="29" spans="1:16" s="1" customFormat="1" ht="17.25" customHeight="1" x14ac:dyDescent="0.3">
      <c r="A29" s="2">
        <v>13</v>
      </c>
      <c r="B29" s="10" t="s">
        <v>85</v>
      </c>
      <c r="C29" s="11">
        <v>6</v>
      </c>
      <c r="D29" s="12">
        <v>0.44718911931963407</v>
      </c>
      <c r="E29" s="3">
        <v>0.25174839368142704</v>
      </c>
      <c r="F29" s="3"/>
      <c r="G29" s="79">
        <f t="shared" si="1"/>
        <v>6.6989375130010611</v>
      </c>
      <c r="H29" s="80">
        <f t="shared" si="2"/>
        <v>5256.4489183860533</v>
      </c>
      <c r="I29" s="80">
        <f t="shared" si="3"/>
        <v>5256.4489183860533</v>
      </c>
      <c r="J29" s="81">
        <f t="shared" si="0"/>
        <v>547.36575513772129</v>
      </c>
      <c r="K29" s="80">
        <f t="shared" si="4"/>
        <v>547.36575513772129</v>
      </c>
      <c r="L29" s="82">
        <f t="shared" si="5"/>
        <v>5803.8146735237742</v>
      </c>
      <c r="M29" s="9"/>
      <c r="N29" s="9"/>
      <c r="O29" s="9"/>
      <c r="P29" s="9"/>
    </row>
    <row r="30" spans="1:16" s="1" customFormat="1" ht="17.25" customHeight="1" x14ac:dyDescent="0.3">
      <c r="A30" s="2">
        <v>14</v>
      </c>
      <c r="B30" s="10" t="s">
        <v>92</v>
      </c>
      <c r="C30" s="11">
        <v>6</v>
      </c>
      <c r="D30" s="12">
        <v>0.44703263181724762</v>
      </c>
      <c r="E30" s="3">
        <v>0.24540575491173947</v>
      </c>
      <c r="F30" s="3"/>
      <c r="G30" s="79">
        <f t="shared" si="1"/>
        <v>6.6924383867289867</v>
      </c>
      <c r="H30" s="80">
        <f t="shared" si="2"/>
        <v>5251.3492551637892</v>
      </c>
      <c r="I30" s="80">
        <f t="shared" si="3"/>
        <v>5251.3492551637892</v>
      </c>
      <c r="J30" s="81">
        <f t="shared" si="0"/>
        <v>546.83471582697302</v>
      </c>
      <c r="K30" s="80">
        <f t="shared" si="4"/>
        <v>546.83471582697302</v>
      </c>
      <c r="L30" s="82">
        <f t="shared" si="5"/>
        <v>5798.1839709907617</v>
      </c>
      <c r="M30" s="9"/>
      <c r="N30" s="9"/>
      <c r="O30" s="9"/>
      <c r="P30" s="9"/>
    </row>
    <row r="31" spans="1:16" s="1" customFormat="1" ht="17.25" customHeight="1" x14ac:dyDescent="0.3">
      <c r="A31" s="2">
        <v>15</v>
      </c>
      <c r="B31" s="10" t="s">
        <v>147</v>
      </c>
      <c r="C31" s="11">
        <v>6</v>
      </c>
      <c r="D31" s="12">
        <v>0.43722608166769772</v>
      </c>
      <c r="E31" s="3">
        <v>0.30190960543712742</v>
      </c>
      <c r="F31" s="3"/>
      <c r="G31" s="79">
        <f t="shared" si="1"/>
        <v>6.7391356871048247</v>
      </c>
      <c r="H31" s="80">
        <f t="shared" si="2"/>
        <v>5287.9911813760782</v>
      </c>
      <c r="I31" s="80">
        <f t="shared" si="3"/>
        <v>5287.9911813760782</v>
      </c>
      <c r="J31" s="81">
        <f t="shared" si="0"/>
        <v>550.65032136643458</v>
      </c>
      <c r="K31" s="80">
        <f t="shared" si="4"/>
        <v>550.65032136643458</v>
      </c>
      <c r="L31" s="82">
        <f t="shared" si="5"/>
        <v>5838.6415027425128</v>
      </c>
      <c r="M31" s="9"/>
      <c r="N31" s="9"/>
      <c r="O31" s="9"/>
      <c r="P31" s="9"/>
    </row>
    <row r="32" spans="1:16" s="1" customFormat="1" ht="17.25" customHeight="1" x14ac:dyDescent="0.3">
      <c r="A32" s="2">
        <v>16</v>
      </c>
      <c r="B32" s="10" t="s">
        <v>97</v>
      </c>
      <c r="C32" s="11">
        <v>6</v>
      </c>
      <c r="D32" s="12">
        <v>0.43706959416531133</v>
      </c>
      <c r="E32" s="3">
        <v>0.46007689452807876</v>
      </c>
      <c r="F32" s="3"/>
      <c r="G32" s="79">
        <f t="shared" si="1"/>
        <v>6.8971464886933909</v>
      </c>
      <c r="H32" s="80">
        <f t="shared" si="2"/>
        <v>5411.9773665721013</v>
      </c>
      <c r="I32" s="80">
        <f t="shared" si="3"/>
        <v>5411.9773665721013</v>
      </c>
      <c r="J32" s="81">
        <f t="shared" si="0"/>
        <v>563.56127949428492</v>
      </c>
      <c r="K32" s="80">
        <f t="shared" si="4"/>
        <v>563.56127949428492</v>
      </c>
      <c r="L32" s="82">
        <f t="shared" si="5"/>
        <v>5975.5386460663867</v>
      </c>
      <c r="M32" s="9"/>
      <c r="N32" s="9"/>
      <c r="O32" s="9"/>
      <c r="P32" s="9"/>
    </row>
    <row r="33" spans="1:16" s="1" customFormat="1" ht="17.25" customHeight="1" x14ac:dyDescent="0.3">
      <c r="A33" s="2">
        <v>17</v>
      </c>
      <c r="B33" s="10" t="s">
        <v>142</v>
      </c>
      <c r="C33" s="11">
        <v>6</v>
      </c>
      <c r="D33" s="12">
        <v>0.42368991271127115</v>
      </c>
      <c r="E33" s="3">
        <v>0.31405122822481507</v>
      </c>
      <c r="F33" s="3"/>
      <c r="G33" s="79">
        <f t="shared" si="1"/>
        <v>6.7377411409360866</v>
      </c>
      <c r="H33" s="80">
        <f t="shared" si="2"/>
        <v>5286.8969241619934</v>
      </c>
      <c r="I33" s="80">
        <f t="shared" si="3"/>
        <v>5286.8969241619934</v>
      </c>
      <c r="J33" s="81">
        <f t="shared" si="0"/>
        <v>550.53637392100097</v>
      </c>
      <c r="K33" s="80">
        <f t="shared" si="4"/>
        <v>550.53637392100097</v>
      </c>
      <c r="L33" s="82">
        <f t="shared" si="5"/>
        <v>5837.433298082994</v>
      </c>
      <c r="M33" s="9"/>
      <c r="N33" s="9"/>
      <c r="O33" s="9"/>
      <c r="P33" s="9"/>
    </row>
    <row r="34" spans="1:16" s="1" customFormat="1" ht="17.25" customHeight="1" x14ac:dyDescent="0.3">
      <c r="A34" s="2">
        <v>18</v>
      </c>
      <c r="B34" s="10" t="s">
        <v>84</v>
      </c>
      <c r="C34" s="11">
        <v>6</v>
      </c>
      <c r="D34" s="12">
        <v>0.42066448766513348</v>
      </c>
      <c r="E34" s="3">
        <v>0.28164940502423974</v>
      </c>
      <c r="F34" s="3"/>
      <c r="G34" s="79">
        <f t="shared" si="1"/>
        <v>6.7023138926893733</v>
      </c>
      <c r="H34" s="80">
        <f t="shared" si="2"/>
        <v>5259.0982590204821</v>
      </c>
      <c r="I34" s="80">
        <f t="shared" si="3"/>
        <v>5259.0982590204821</v>
      </c>
      <c r="J34" s="81">
        <f t="shared" si="0"/>
        <v>547.64163688973611</v>
      </c>
      <c r="K34" s="80">
        <f t="shared" si="4"/>
        <v>547.64163688973611</v>
      </c>
      <c r="L34" s="82">
        <f t="shared" si="5"/>
        <v>5806.7398959102184</v>
      </c>
      <c r="M34" s="9"/>
      <c r="N34" s="9"/>
      <c r="O34" s="9"/>
      <c r="P34" s="9"/>
    </row>
    <row r="35" spans="1:16" s="1" customFormat="1" ht="17.25" customHeight="1" x14ac:dyDescent="0.3">
      <c r="A35" s="2">
        <v>19</v>
      </c>
      <c r="B35" s="10" t="s">
        <v>81</v>
      </c>
      <c r="C35" s="11">
        <v>6</v>
      </c>
      <c r="D35" s="12">
        <v>0.41221416253626592</v>
      </c>
      <c r="E35" s="3">
        <v>0.34503954907100282</v>
      </c>
      <c r="F35" s="3"/>
      <c r="G35" s="79">
        <f t="shared" si="1"/>
        <v>6.7572537116072686</v>
      </c>
      <c r="H35" s="80">
        <f t="shared" si="2"/>
        <v>5302.2078344071497</v>
      </c>
      <c r="I35" s="80">
        <f t="shared" si="3"/>
        <v>5302.2078344071497</v>
      </c>
      <c r="J35" s="81">
        <f t="shared" si="0"/>
        <v>552.13073316967018</v>
      </c>
      <c r="K35" s="80">
        <f t="shared" si="4"/>
        <v>552.13073316967018</v>
      </c>
      <c r="L35" s="82">
        <f t="shared" si="5"/>
        <v>5854.3385675768195</v>
      </c>
      <c r="M35" s="84"/>
      <c r="N35" s="84"/>
      <c r="O35" s="84"/>
      <c r="P35" s="9"/>
    </row>
    <row r="36" spans="1:16" s="1" customFormat="1" ht="17.25" customHeight="1" x14ac:dyDescent="0.3">
      <c r="A36" s="2">
        <v>20</v>
      </c>
      <c r="B36" s="10" t="s">
        <v>55</v>
      </c>
      <c r="C36" s="11">
        <v>6</v>
      </c>
      <c r="D36" s="12">
        <v>0.40394640616018274</v>
      </c>
      <c r="E36" s="3">
        <v>0.46178034608336621</v>
      </c>
      <c r="F36" s="3"/>
      <c r="G36" s="79">
        <f t="shared" si="1"/>
        <v>6.8657267522435488</v>
      </c>
      <c r="H36" s="80">
        <f t="shared" si="2"/>
        <v>5387.3232718955614</v>
      </c>
      <c r="I36" s="80">
        <f t="shared" si="3"/>
        <v>5387.3232718955614</v>
      </c>
      <c r="J36" s="81">
        <f t="shared" si="0"/>
        <v>560.99399360234781</v>
      </c>
      <c r="K36" s="80">
        <f t="shared" si="4"/>
        <v>560.99399360234781</v>
      </c>
      <c r="L36" s="82">
        <f t="shared" si="5"/>
        <v>5948.3172654979089</v>
      </c>
      <c r="M36" s="83"/>
      <c r="N36" s="83"/>
      <c r="O36" s="84"/>
      <c r="P36" s="9"/>
    </row>
    <row r="37" spans="1:16" s="1" customFormat="1" ht="17.25" customHeight="1" x14ac:dyDescent="0.3">
      <c r="A37" s="2">
        <v>21</v>
      </c>
      <c r="B37" s="10" t="s">
        <v>44</v>
      </c>
      <c r="C37" s="11">
        <v>6</v>
      </c>
      <c r="D37" s="12">
        <v>0.40037327485569241</v>
      </c>
      <c r="E37" s="3">
        <v>0.49766155969474152</v>
      </c>
      <c r="F37" s="3"/>
      <c r="G37" s="79">
        <f t="shared" si="1"/>
        <v>6.8980348345504332</v>
      </c>
      <c r="H37" s="80">
        <f t="shared" si="2"/>
        <v>5412.6744240697026</v>
      </c>
      <c r="I37" s="80">
        <f t="shared" si="3"/>
        <v>5412.6744240697026</v>
      </c>
      <c r="J37" s="81">
        <f t="shared" si="0"/>
        <v>563.63386564692769</v>
      </c>
      <c r="K37" s="80">
        <f t="shared" si="4"/>
        <v>563.63386564692769</v>
      </c>
      <c r="L37" s="82">
        <f t="shared" si="5"/>
        <v>5976.3082897166305</v>
      </c>
      <c r="M37" s="9"/>
      <c r="N37" s="9"/>
      <c r="O37" s="9"/>
      <c r="P37" s="9"/>
    </row>
    <row r="38" spans="1:16" s="1" customFormat="1" ht="17.25" customHeight="1" x14ac:dyDescent="0.3">
      <c r="A38" s="2">
        <v>22</v>
      </c>
      <c r="B38" s="10" t="s">
        <v>98</v>
      </c>
      <c r="C38" s="11">
        <v>6</v>
      </c>
      <c r="D38" s="12">
        <v>0.39387904350665542</v>
      </c>
      <c r="E38" s="3">
        <v>0.37421568741156552</v>
      </c>
      <c r="F38" s="3"/>
      <c r="G38" s="79">
        <f t="shared" si="1"/>
        <v>6.7680947309182207</v>
      </c>
      <c r="H38" s="80">
        <f t="shared" si="2"/>
        <v>5310.7144467050939</v>
      </c>
      <c r="I38" s="80">
        <f t="shared" si="3"/>
        <v>5310.7144467050939</v>
      </c>
      <c r="J38" s="81">
        <f t="shared" si="0"/>
        <v>553.01654568995195</v>
      </c>
      <c r="K38" s="80">
        <f t="shared" si="4"/>
        <v>553.01654568995195</v>
      </c>
      <c r="L38" s="82">
        <f t="shared" si="5"/>
        <v>5863.7309923950461</v>
      </c>
      <c r="M38" s="83"/>
      <c r="N38" s="83"/>
      <c r="O38" s="84"/>
      <c r="P38" s="9"/>
    </row>
    <row r="39" spans="1:16" s="1" customFormat="1" ht="17.25" customHeight="1" x14ac:dyDescent="0.3">
      <c r="A39" s="2">
        <v>23</v>
      </c>
      <c r="B39" s="10" t="s">
        <v>131</v>
      </c>
      <c r="C39" s="11">
        <v>6</v>
      </c>
      <c r="D39" s="12">
        <v>0.37721312450250011</v>
      </c>
      <c r="E39" s="3">
        <v>0.35221579179327789</v>
      </c>
      <c r="F39" s="3"/>
      <c r="G39" s="79">
        <f t="shared" si="1"/>
        <v>6.7294289162957783</v>
      </c>
      <c r="H39" s="80">
        <f t="shared" si="2"/>
        <v>5280.3745787698872</v>
      </c>
      <c r="I39" s="80">
        <f t="shared" si="3"/>
        <v>5280.3745787698872</v>
      </c>
      <c r="J39" s="81">
        <f t="shared" si="0"/>
        <v>549.85718754132711</v>
      </c>
      <c r="K39" s="80">
        <f t="shared" si="4"/>
        <v>549.85718754132711</v>
      </c>
      <c r="L39" s="82">
        <f t="shared" si="5"/>
        <v>5830.2317663112144</v>
      </c>
      <c r="M39" s="9"/>
      <c r="N39" s="9"/>
      <c r="O39" s="9"/>
      <c r="P39" s="9"/>
    </row>
    <row r="40" spans="1:16" s="1" customFormat="1" ht="17.25" customHeight="1" x14ac:dyDescent="0.3">
      <c r="A40" s="2">
        <v>24</v>
      </c>
      <c r="B40" s="10" t="s">
        <v>106</v>
      </c>
      <c r="C40" s="11">
        <v>6</v>
      </c>
      <c r="D40" s="12">
        <v>0.35006254283845378</v>
      </c>
      <c r="E40" s="3">
        <v>0.5592395212358795</v>
      </c>
      <c r="F40" s="3"/>
      <c r="G40" s="79">
        <f t="shared" si="1"/>
        <v>6.9093020640743328</v>
      </c>
      <c r="H40" s="80">
        <f t="shared" si="2"/>
        <v>5421.5154703295266</v>
      </c>
      <c r="I40" s="80">
        <f t="shared" si="3"/>
        <v>5421.5154703295266</v>
      </c>
      <c r="J40" s="81">
        <f t="shared" si="0"/>
        <v>564.55450352191758</v>
      </c>
      <c r="K40" s="80">
        <f t="shared" si="4"/>
        <v>564.55450352191758</v>
      </c>
      <c r="L40" s="82">
        <f t="shared" si="5"/>
        <v>5986.069973851444</v>
      </c>
      <c r="M40" s="9"/>
      <c r="N40" s="9"/>
      <c r="O40" s="9"/>
      <c r="P40" s="9"/>
    </row>
    <row r="41" spans="1:16" s="1" customFormat="1" ht="17.25" customHeight="1" x14ac:dyDescent="0.3">
      <c r="A41" s="2">
        <v>25</v>
      </c>
      <c r="B41" s="10" t="s">
        <v>48</v>
      </c>
      <c r="C41" s="11">
        <v>6</v>
      </c>
      <c r="D41" s="12">
        <v>0.3461503552787929</v>
      </c>
      <c r="E41" s="3">
        <v>0.24178138990048945</v>
      </c>
      <c r="F41" s="3"/>
      <c r="G41" s="79">
        <f t="shared" si="1"/>
        <v>6.587931745179282</v>
      </c>
      <c r="H41" s="80">
        <f t="shared" si="2"/>
        <v>5169.3461282691169</v>
      </c>
      <c r="I41" s="80">
        <f t="shared" si="3"/>
        <v>5169.3461282691169</v>
      </c>
      <c r="J41" s="81">
        <f t="shared" si="0"/>
        <v>538.29554724124694</v>
      </c>
      <c r="K41" s="80">
        <f t="shared" si="4"/>
        <v>538.29554724124694</v>
      </c>
      <c r="L41" s="82">
        <f t="shared" si="5"/>
        <v>5707.6416755103637</v>
      </c>
      <c r="M41" s="9"/>
      <c r="N41" s="9"/>
      <c r="O41" s="9"/>
      <c r="P41" s="9"/>
    </row>
    <row r="42" spans="1:16" s="1" customFormat="1" ht="17.25" customHeight="1" x14ac:dyDescent="0.3">
      <c r="A42" s="2">
        <v>26</v>
      </c>
      <c r="B42" s="10" t="s">
        <v>93</v>
      </c>
      <c r="C42" s="11">
        <v>6</v>
      </c>
      <c r="D42" s="12">
        <v>0.34388128649418964</v>
      </c>
      <c r="E42" s="3">
        <v>0.34493081812066528</v>
      </c>
      <c r="F42" s="3"/>
      <c r="G42" s="79">
        <f t="shared" si="1"/>
        <v>6.688812104614855</v>
      </c>
      <c r="H42" s="80">
        <f t="shared" si="2"/>
        <v>5248.5038238308953</v>
      </c>
      <c r="I42" s="80">
        <f t="shared" si="3"/>
        <v>5248.5038238308953</v>
      </c>
      <c r="J42" s="81">
        <f t="shared" si="0"/>
        <v>546.53841471296926</v>
      </c>
      <c r="K42" s="80">
        <f t="shared" si="4"/>
        <v>546.53841471296926</v>
      </c>
      <c r="L42" s="82">
        <f t="shared" si="5"/>
        <v>5795.0422385438642</v>
      </c>
      <c r="M42" s="9"/>
      <c r="N42" s="9"/>
      <c r="O42" s="9"/>
      <c r="P42" s="9"/>
    </row>
    <row r="43" spans="1:16" s="1" customFormat="1" ht="17.25" customHeight="1" x14ac:dyDescent="0.3">
      <c r="A43" s="2">
        <v>27</v>
      </c>
      <c r="B43" s="10" t="s">
        <v>86</v>
      </c>
      <c r="C43" s="11">
        <v>6</v>
      </c>
      <c r="D43" s="12">
        <v>0.33963004267935815</v>
      </c>
      <c r="E43" s="3">
        <v>0.27599539560668973</v>
      </c>
      <c r="F43" s="3"/>
      <c r="G43" s="79">
        <f t="shared" si="1"/>
        <v>6.615625438286048</v>
      </c>
      <c r="H43" s="80">
        <f t="shared" si="2"/>
        <v>5191.0765120642573</v>
      </c>
      <c r="I43" s="80">
        <f t="shared" si="3"/>
        <v>5191.0765120642573</v>
      </c>
      <c r="J43" s="81">
        <f t="shared" si="0"/>
        <v>540.55838059512098</v>
      </c>
      <c r="K43" s="80">
        <f t="shared" si="4"/>
        <v>540.55838059512098</v>
      </c>
      <c r="L43" s="82">
        <f t="shared" si="5"/>
        <v>5731.6348926593782</v>
      </c>
      <c r="M43" s="9"/>
      <c r="N43" s="9"/>
      <c r="O43" s="9"/>
      <c r="P43" s="9"/>
    </row>
    <row r="44" spans="1:16" s="1" customFormat="1" ht="17.25" customHeight="1" x14ac:dyDescent="0.3">
      <c r="A44" s="2">
        <v>28</v>
      </c>
      <c r="B44" s="10" t="s">
        <v>123</v>
      </c>
      <c r="C44" s="11">
        <v>6</v>
      </c>
      <c r="D44" s="12">
        <v>0.33803908640509606</v>
      </c>
      <c r="E44" s="3">
        <v>0.63114692305908004</v>
      </c>
      <c r="F44" s="3"/>
      <c r="G44" s="79">
        <f t="shared" si="1"/>
        <v>6.9691860094641758</v>
      </c>
      <c r="H44" s="80">
        <f t="shared" si="2"/>
        <v>5468.504548726245</v>
      </c>
      <c r="I44" s="80">
        <f t="shared" si="3"/>
        <v>5468.504548726245</v>
      </c>
      <c r="J44" s="81">
        <f t="shared" si="0"/>
        <v>569.44758110703049</v>
      </c>
      <c r="K44" s="80">
        <f t="shared" si="4"/>
        <v>569.44758110703049</v>
      </c>
      <c r="L44" s="82">
        <f t="shared" si="5"/>
        <v>6037.9521298332756</v>
      </c>
      <c r="M44" s="9"/>
      <c r="N44" s="9"/>
      <c r="O44" s="9"/>
      <c r="P44" s="9"/>
    </row>
    <row r="45" spans="1:16" s="1" customFormat="1" ht="17.25" customHeight="1" x14ac:dyDescent="0.3">
      <c r="A45" s="2">
        <v>29</v>
      </c>
      <c r="B45" s="10" t="s">
        <v>90</v>
      </c>
      <c r="C45" s="11">
        <v>6</v>
      </c>
      <c r="D45" s="12">
        <v>0.33206648006401379</v>
      </c>
      <c r="E45" s="3">
        <v>0.29621935236946489</v>
      </c>
      <c r="F45" s="3"/>
      <c r="G45" s="79">
        <f t="shared" si="1"/>
        <v>6.6282858324334786</v>
      </c>
      <c r="H45" s="80">
        <f t="shared" si="2"/>
        <v>5201.0107314824036</v>
      </c>
      <c r="I45" s="80">
        <f t="shared" si="3"/>
        <v>5201.0107314824036</v>
      </c>
      <c r="J45" s="81">
        <f t="shared" si="0"/>
        <v>541.59285303039906</v>
      </c>
      <c r="K45" s="80">
        <f t="shared" si="4"/>
        <v>541.59285303039906</v>
      </c>
      <c r="L45" s="82">
        <f t="shared" si="5"/>
        <v>5742.6035845128026</v>
      </c>
      <c r="M45" s="9"/>
      <c r="N45" s="9"/>
      <c r="O45" s="9"/>
      <c r="P45" s="9"/>
    </row>
    <row r="46" spans="1:16" s="1" customFormat="1" ht="17.25" customHeight="1" x14ac:dyDescent="0.3">
      <c r="A46" s="2">
        <v>30</v>
      </c>
      <c r="B46" s="78" t="s">
        <v>37</v>
      </c>
      <c r="C46" s="11">
        <v>6</v>
      </c>
      <c r="D46" s="12">
        <v>0.32888456751548967</v>
      </c>
      <c r="E46" s="3">
        <v>1.1875231959360721</v>
      </c>
      <c r="F46" s="3"/>
      <c r="G46" s="79">
        <f t="shared" si="1"/>
        <v>7.5164077634515616</v>
      </c>
      <c r="H46" s="80">
        <f t="shared" si="2"/>
        <v>5897.8925212639524</v>
      </c>
      <c r="I46" s="80">
        <f t="shared" si="3"/>
        <v>5897.8925212639524</v>
      </c>
      <c r="J46" s="81">
        <f t="shared" si="0"/>
        <v>614.16070882583301</v>
      </c>
      <c r="K46" s="80">
        <f t="shared" si="4"/>
        <v>614.16070882583301</v>
      </c>
      <c r="L46" s="82">
        <f t="shared" si="5"/>
        <v>6512.0532300897858</v>
      </c>
      <c r="M46" s="9"/>
      <c r="N46" s="9"/>
      <c r="O46" s="9"/>
      <c r="P46" s="9"/>
    </row>
    <row r="47" spans="1:16" s="1" customFormat="1" ht="17.25" customHeight="1" x14ac:dyDescent="0.3">
      <c r="A47" s="2">
        <v>31</v>
      </c>
      <c r="B47" s="10" t="s">
        <v>149</v>
      </c>
      <c r="C47" s="11">
        <v>6</v>
      </c>
      <c r="D47" s="12">
        <v>0.32525927371020391</v>
      </c>
      <c r="E47" s="3">
        <v>0.26135296096123961</v>
      </c>
      <c r="F47" s="3"/>
      <c r="G47" s="79">
        <f t="shared" si="1"/>
        <v>6.5866122346714437</v>
      </c>
      <c r="H47" s="80">
        <f t="shared" si="2"/>
        <v>5168.3107492156087</v>
      </c>
      <c r="I47" s="80">
        <f t="shared" si="3"/>
        <v>5168.3107492156087</v>
      </c>
      <c r="J47" s="81">
        <f t="shared" si="0"/>
        <v>538.18773091005505</v>
      </c>
      <c r="K47" s="80">
        <f t="shared" si="4"/>
        <v>538.18773091005505</v>
      </c>
      <c r="L47" s="82">
        <f t="shared" si="5"/>
        <v>5706.4984801256633</v>
      </c>
      <c r="M47" s="9"/>
      <c r="N47" s="9"/>
      <c r="O47" s="9"/>
      <c r="P47" s="9"/>
    </row>
    <row r="48" spans="1:16" s="1" customFormat="1" ht="17.25" customHeight="1" x14ac:dyDescent="0.3">
      <c r="A48" s="2">
        <v>32</v>
      </c>
      <c r="B48" s="10" t="s">
        <v>116</v>
      </c>
      <c r="C48" s="11">
        <v>6</v>
      </c>
      <c r="D48" s="12">
        <v>0.32421602369429436</v>
      </c>
      <c r="E48" s="3">
        <v>0.40726989631416582</v>
      </c>
      <c r="F48" s="3"/>
      <c r="G48" s="79">
        <f t="shared" si="1"/>
        <v>6.7314859200084598</v>
      </c>
      <c r="H48" s="80">
        <f t="shared" si="2"/>
        <v>5281.9886459140662</v>
      </c>
      <c r="I48" s="80">
        <f t="shared" si="3"/>
        <v>5281.9886459140662</v>
      </c>
      <c r="J48" s="81">
        <f t="shared" ref="J48:J79" si="6">+K48</f>
        <v>550.02526395468794</v>
      </c>
      <c r="K48" s="80">
        <f t="shared" si="4"/>
        <v>550.02526395468794</v>
      </c>
      <c r="L48" s="82">
        <f t="shared" si="5"/>
        <v>5832.0139098687541</v>
      </c>
      <c r="M48" s="9"/>
      <c r="N48" s="9"/>
      <c r="O48" s="9"/>
      <c r="P48" s="9"/>
    </row>
    <row r="49" spans="1:16" s="1" customFormat="1" ht="17.25" customHeight="1" x14ac:dyDescent="0.3">
      <c r="A49" s="2">
        <v>33</v>
      </c>
      <c r="B49" s="10" t="s">
        <v>133</v>
      </c>
      <c r="C49" s="11">
        <v>6</v>
      </c>
      <c r="D49" s="12">
        <v>0.32166006115531592</v>
      </c>
      <c r="E49" s="3">
        <v>0.41919405720117842</v>
      </c>
      <c r="F49" s="3"/>
      <c r="G49" s="79">
        <f t="shared" ref="G49:G80" si="7">C49+D49+E49+F49</f>
        <v>6.7408541183564941</v>
      </c>
      <c r="H49" s="80">
        <f t="shared" ref="H49:H80" si="8">I49</f>
        <v>5289.3395811897244</v>
      </c>
      <c r="I49" s="80">
        <f t="shared" ref="I49:I80" si="9">G49*$F$8</f>
        <v>5289.3395811897244</v>
      </c>
      <c r="J49" s="81">
        <f t="shared" si="6"/>
        <v>550.79073324785566</v>
      </c>
      <c r="K49" s="80">
        <f t="shared" ref="K49:K80" si="10">G49*$P$9</f>
        <v>550.79073324785566</v>
      </c>
      <c r="L49" s="82">
        <f t="shared" ref="L49:L80" si="11">H49+J49</f>
        <v>5840.1303144375797</v>
      </c>
      <c r="M49" s="9"/>
      <c r="N49" s="9"/>
      <c r="O49" s="9"/>
      <c r="P49" s="9"/>
    </row>
    <row r="50" spans="1:16" s="1" customFormat="1" ht="17.25" customHeight="1" x14ac:dyDescent="0.3">
      <c r="A50" s="2">
        <v>34</v>
      </c>
      <c r="B50" s="10" t="s">
        <v>148</v>
      </c>
      <c r="C50" s="11">
        <v>6</v>
      </c>
      <c r="D50" s="12">
        <v>0.3182434173532121</v>
      </c>
      <c r="E50" s="3">
        <v>0.31209407111874005</v>
      </c>
      <c r="F50" s="3"/>
      <c r="G50" s="79">
        <f t="shared" si="7"/>
        <v>6.6303374884719526</v>
      </c>
      <c r="H50" s="80">
        <f t="shared" si="8"/>
        <v>5202.620602472155</v>
      </c>
      <c r="I50" s="80">
        <f t="shared" si="9"/>
        <v>5202.620602472155</v>
      </c>
      <c r="J50" s="81">
        <f t="shared" si="6"/>
        <v>541.76049248883589</v>
      </c>
      <c r="K50" s="80">
        <f t="shared" si="10"/>
        <v>541.76049248883589</v>
      </c>
      <c r="L50" s="82">
        <f t="shared" si="11"/>
        <v>5744.3810949609906</v>
      </c>
      <c r="M50" s="9"/>
      <c r="N50" s="9"/>
      <c r="O50" s="9"/>
      <c r="P50" s="9"/>
    </row>
    <row r="51" spans="1:16" s="1" customFormat="1" ht="17.25" customHeight="1" x14ac:dyDescent="0.3">
      <c r="A51" s="2">
        <v>35</v>
      </c>
      <c r="B51" s="10" t="s">
        <v>105</v>
      </c>
      <c r="C51" s="11">
        <v>6</v>
      </c>
      <c r="D51" s="12">
        <v>0.30848902970445774</v>
      </c>
      <c r="E51" s="3">
        <v>0.49081150982347893</v>
      </c>
      <c r="F51" s="3"/>
      <c r="G51" s="79">
        <f t="shared" si="7"/>
        <v>6.7993005395279367</v>
      </c>
      <c r="H51" s="80">
        <f t="shared" si="8"/>
        <v>5335.2006788270619</v>
      </c>
      <c r="I51" s="80">
        <f t="shared" si="9"/>
        <v>5335.2006788270619</v>
      </c>
      <c r="J51" s="81">
        <f t="shared" si="6"/>
        <v>555.56635167951231</v>
      </c>
      <c r="K51" s="80">
        <f t="shared" si="10"/>
        <v>555.56635167951231</v>
      </c>
      <c r="L51" s="82">
        <f t="shared" si="11"/>
        <v>5890.767030506574</v>
      </c>
      <c r="M51" s="9"/>
      <c r="N51" s="9"/>
      <c r="O51" s="9"/>
      <c r="P51" s="9"/>
    </row>
    <row r="52" spans="1:16" s="1" customFormat="1" ht="17.25" customHeight="1" x14ac:dyDescent="0.3">
      <c r="A52" s="2">
        <v>36</v>
      </c>
      <c r="B52" s="10" t="s">
        <v>103</v>
      </c>
      <c r="C52" s="11">
        <v>6</v>
      </c>
      <c r="D52" s="12">
        <v>0.29959532331882865</v>
      </c>
      <c r="E52" s="3">
        <v>0.5435822643872793</v>
      </c>
      <c r="F52" s="3"/>
      <c r="G52" s="79">
        <f t="shared" si="7"/>
        <v>6.8431775877061076</v>
      </c>
      <c r="H52" s="80">
        <f t="shared" si="8"/>
        <v>5369.6296404333625</v>
      </c>
      <c r="I52" s="80">
        <f t="shared" si="9"/>
        <v>5369.6296404333625</v>
      </c>
      <c r="J52" s="81">
        <f t="shared" si="6"/>
        <v>559.15151627653199</v>
      </c>
      <c r="K52" s="80">
        <f t="shared" si="10"/>
        <v>559.15151627653199</v>
      </c>
      <c r="L52" s="82">
        <f t="shared" si="11"/>
        <v>5928.7811567098943</v>
      </c>
      <c r="M52" s="9"/>
      <c r="N52" s="9"/>
      <c r="O52" s="9"/>
      <c r="P52" s="9"/>
    </row>
    <row r="53" spans="1:16" s="1" customFormat="1" ht="17.25" customHeight="1" x14ac:dyDescent="0.3">
      <c r="A53" s="2">
        <v>37</v>
      </c>
      <c r="B53" s="10" t="s">
        <v>42</v>
      </c>
      <c r="C53" s="11">
        <v>6</v>
      </c>
      <c r="D53" s="12">
        <v>0.29617867951672483</v>
      </c>
      <c r="E53" s="3">
        <v>0.80674740785414401</v>
      </c>
      <c r="F53" s="3"/>
      <c r="G53" s="79">
        <f t="shared" si="7"/>
        <v>7.1029260873708688</v>
      </c>
      <c r="H53" s="80">
        <f t="shared" si="8"/>
        <v>5573.4462482857871</v>
      </c>
      <c r="I53" s="80">
        <f t="shared" si="9"/>
        <v>5573.4462482857871</v>
      </c>
      <c r="J53" s="81">
        <f t="shared" si="6"/>
        <v>580.37539444959441</v>
      </c>
      <c r="K53" s="80">
        <f t="shared" si="10"/>
        <v>580.37539444959441</v>
      </c>
      <c r="L53" s="82">
        <f t="shared" si="11"/>
        <v>6153.8216427353818</v>
      </c>
      <c r="M53" s="9"/>
      <c r="N53" s="9"/>
      <c r="O53" s="9"/>
      <c r="P53" s="9"/>
    </row>
    <row r="54" spans="1:16" s="1" customFormat="1" ht="17.25" customHeight="1" x14ac:dyDescent="0.3">
      <c r="A54" s="2">
        <v>38</v>
      </c>
      <c r="B54" s="10" t="s">
        <v>99</v>
      </c>
      <c r="C54" s="11">
        <v>6</v>
      </c>
      <c r="D54" s="12">
        <v>0.29555272950717909</v>
      </c>
      <c r="E54" s="3">
        <v>0.44992867249657859</v>
      </c>
      <c r="F54" s="3"/>
      <c r="G54" s="79">
        <f t="shared" si="7"/>
        <v>6.7454814020037572</v>
      </c>
      <c r="H54" s="80">
        <f t="shared" si="8"/>
        <v>5292.9704674422856</v>
      </c>
      <c r="I54" s="80">
        <f t="shared" si="9"/>
        <v>5292.9704674422856</v>
      </c>
      <c r="J54" s="81">
        <f t="shared" si="6"/>
        <v>551.16882553531241</v>
      </c>
      <c r="K54" s="80">
        <f t="shared" si="10"/>
        <v>551.16882553531241</v>
      </c>
      <c r="L54" s="82">
        <f t="shared" si="11"/>
        <v>5844.1392929775975</v>
      </c>
      <c r="M54" s="9"/>
      <c r="N54" s="9"/>
      <c r="O54" s="9"/>
      <c r="P54" s="9"/>
    </row>
    <row r="55" spans="1:16" s="1" customFormat="1" ht="17.25" customHeight="1" x14ac:dyDescent="0.3">
      <c r="A55" s="2">
        <v>39</v>
      </c>
      <c r="B55" s="10" t="s">
        <v>46</v>
      </c>
      <c r="C55" s="11">
        <v>6</v>
      </c>
      <c r="D55" s="12">
        <v>0.29077986068439288</v>
      </c>
      <c r="E55" s="3">
        <v>0.48301912504929145</v>
      </c>
      <c r="F55" s="3"/>
      <c r="G55" s="79">
        <f t="shared" si="7"/>
        <v>6.7737989857336842</v>
      </c>
      <c r="H55" s="80">
        <f t="shared" si="8"/>
        <v>5315.1903988985205</v>
      </c>
      <c r="I55" s="80">
        <f t="shared" si="9"/>
        <v>5315.1903988985205</v>
      </c>
      <c r="J55" s="81">
        <f t="shared" si="6"/>
        <v>553.48263657951532</v>
      </c>
      <c r="K55" s="80">
        <f t="shared" si="10"/>
        <v>553.48263657951532</v>
      </c>
      <c r="L55" s="82">
        <f t="shared" si="11"/>
        <v>5868.6730354780357</v>
      </c>
      <c r="M55" s="9"/>
      <c r="N55" s="9"/>
      <c r="O55" s="9"/>
      <c r="P55" s="9"/>
    </row>
    <row r="56" spans="1:16" s="1" customFormat="1" ht="17.25" customHeight="1" x14ac:dyDescent="0.3">
      <c r="A56" s="2">
        <v>40</v>
      </c>
      <c r="B56" s="10" t="s">
        <v>135</v>
      </c>
      <c r="C56" s="11">
        <v>6</v>
      </c>
      <c r="D56" s="12">
        <v>0.28895417315655114</v>
      </c>
      <c r="E56" s="3">
        <v>0.47167486256407881</v>
      </c>
      <c r="F56" s="3"/>
      <c r="G56" s="79">
        <f t="shared" si="7"/>
        <v>6.7606290357206298</v>
      </c>
      <c r="H56" s="80">
        <f t="shared" si="8"/>
        <v>5304.8563467645863</v>
      </c>
      <c r="I56" s="80">
        <f t="shared" si="9"/>
        <v>5304.8563467645863</v>
      </c>
      <c r="J56" s="81">
        <f t="shared" si="6"/>
        <v>552.40652867135361</v>
      </c>
      <c r="K56" s="80">
        <f t="shared" si="10"/>
        <v>552.40652867135361</v>
      </c>
      <c r="L56" s="82">
        <f t="shared" si="11"/>
        <v>5857.2628754359403</v>
      </c>
      <c r="M56" s="9"/>
      <c r="N56" s="9"/>
      <c r="O56" s="9"/>
      <c r="P56" s="9"/>
    </row>
    <row r="57" spans="1:16" s="1" customFormat="1" ht="17.25" customHeight="1" x14ac:dyDescent="0.3">
      <c r="A57" s="2">
        <v>41</v>
      </c>
      <c r="B57" s="10" t="s">
        <v>65</v>
      </c>
      <c r="C57" s="11">
        <v>6</v>
      </c>
      <c r="D57" s="12">
        <v>0.28869336065257378</v>
      </c>
      <c r="E57" s="3">
        <v>0.34547447287235278</v>
      </c>
      <c r="F57" s="3"/>
      <c r="G57" s="79">
        <f t="shared" si="7"/>
        <v>6.634167833524927</v>
      </c>
      <c r="H57" s="80">
        <f t="shared" si="8"/>
        <v>5205.6261556769241</v>
      </c>
      <c r="I57" s="80">
        <f t="shared" si="9"/>
        <v>5205.6261556769241</v>
      </c>
      <c r="J57" s="81">
        <f t="shared" si="6"/>
        <v>542.0734674506549</v>
      </c>
      <c r="K57" s="80">
        <f t="shared" si="10"/>
        <v>542.0734674506549</v>
      </c>
      <c r="L57" s="82">
        <f t="shared" si="11"/>
        <v>5747.6996231275789</v>
      </c>
      <c r="M57" s="9"/>
      <c r="N57" s="9"/>
      <c r="O57" s="9"/>
      <c r="P57" s="9"/>
    </row>
    <row r="58" spans="1:16" s="1" customFormat="1" ht="17.25" customHeight="1" x14ac:dyDescent="0.3">
      <c r="A58" s="2">
        <v>42</v>
      </c>
      <c r="B58" s="10" t="s">
        <v>62</v>
      </c>
      <c r="C58" s="11">
        <v>6</v>
      </c>
      <c r="D58" s="12">
        <v>0.2884064668981986</v>
      </c>
      <c r="E58" s="3">
        <v>0.61226398135046756</v>
      </c>
      <c r="F58" s="3"/>
      <c r="G58" s="79">
        <f t="shared" si="7"/>
        <v>6.9006704482486665</v>
      </c>
      <c r="H58" s="80">
        <f t="shared" si="8"/>
        <v>5414.7425085601872</v>
      </c>
      <c r="I58" s="80">
        <f t="shared" si="9"/>
        <v>5414.7425085601872</v>
      </c>
      <c r="J58" s="81">
        <f t="shared" si="6"/>
        <v>563.84921989965585</v>
      </c>
      <c r="K58" s="80">
        <f t="shared" si="10"/>
        <v>563.84921989965585</v>
      </c>
      <c r="L58" s="82">
        <f t="shared" si="11"/>
        <v>5978.5917284598427</v>
      </c>
      <c r="M58" s="9"/>
      <c r="N58" s="9"/>
      <c r="O58" s="9"/>
      <c r="P58" s="9"/>
    </row>
    <row r="59" spans="1:16" s="1" customFormat="1" ht="17.25" customHeight="1" x14ac:dyDescent="0.3">
      <c r="A59" s="2">
        <v>43</v>
      </c>
      <c r="B59" s="10" t="s">
        <v>67</v>
      </c>
      <c r="C59" s="11">
        <v>6</v>
      </c>
      <c r="D59" s="12">
        <v>0.28731105438149357</v>
      </c>
      <c r="E59" s="3">
        <v>0.31883539003966505</v>
      </c>
      <c r="F59" s="3"/>
      <c r="G59" s="79">
        <f t="shared" si="7"/>
        <v>6.6061464444211593</v>
      </c>
      <c r="H59" s="80">
        <f t="shared" si="8"/>
        <v>5183.6386389759082</v>
      </c>
      <c r="I59" s="80">
        <f t="shared" si="9"/>
        <v>5183.6386389759082</v>
      </c>
      <c r="J59" s="81">
        <f t="shared" si="6"/>
        <v>539.78385827352429</v>
      </c>
      <c r="K59" s="80">
        <f t="shared" si="10"/>
        <v>539.78385827352429</v>
      </c>
      <c r="L59" s="82">
        <f t="shared" si="11"/>
        <v>5723.4224972494321</v>
      </c>
      <c r="M59" s="9"/>
      <c r="N59" s="9"/>
      <c r="O59" s="9"/>
      <c r="P59" s="9"/>
    </row>
    <row r="60" spans="1:16" s="1" customFormat="1" ht="17.25" customHeight="1" x14ac:dyDescent="0.3">
      <c r="A60" s="2">
        <v>44</v>
      </c>
      <c r="B60" s="10" t="s">
        <v>63</v>
      </c>
      <c r="C60" s="11">
        <v>6</v>
      </c>
      <c r="D60" s="12">
        <v>0.28629388561598179</v>
      </c>
      <c r="E60" s="3">
        <v>0.48671597736076644</v>
      </c>
      <c r="F60" s="3"/>
      <c r="G60" s="79">
        <f t="shared" si="7"/>
        <v>6.7730098629767488</v>
      </c>
      <c r="H60" s="80">
        <f t="shared" si="8"/>
        <v>5314.5711986963815</v>
      </c>
      <c r="I60" s="80">
        <f t="shared" si="9"/>
        <v>5314.5711986963815</v>
      </c>
      <c r="J60" s="81">
        <f t="shared" si="6"/>
        <v>553.4181578807802</v>
      </c>
      <c r="K60" s="80">
        <f t="shared" si="10"/>
        <v>553.4181578807802</v>
      </c>
      <c r="L60" s="82">
        <f t="shared" si="11"/>
        <v>5867.9893565771617</v>
      </c>
      <c r="M60" s="9"/>
      <c r="N60" s="9"/>
      <c r="O60" s="9"/>
      <c r="P60" s="9"/>
    </row>
    <row r="61" spans="1:16" s="1" customFormat="1" ht="17.25" customHeight="1" x14ac:dyDescent="0.3">
      <c r="A61" s="2">
        <v>45</v>
      </c>
      <c r="B61" s="10" t="s">
        <v>124</v>
      </c>
      <c r="C61" s="11">
        <v>6</v>
      </c>
      <c r="D61" s="12">
        <v>0.2847811730929129</v>
      </c>
      <c r="E61" s="3">
        <v>0.56891657581591715</v>
      </c>
      <c r="F61" s="3"/>
      <c r="G61" s="79">
        <f t="shared" si="7"/>
        <v>6.8536977489088304</v>
      </c>
      <c r="H61" s="80">
        <f t="shared" si="8"/>
        <v>5377.8844853051023</v>
      </c>
      <c r="I61" s="80">
        <f t="shared" si="9"/>
        <v>5377.8844853051023</v>
      </c>
      <c r="J61" s="81">
        <f t="shared" si="6"/>
        <v>560.01111169292801</v>
      </c>
      <c r="K61" s="80">
        <f t="shared" si="10"/>
        <v>560.01111169292801</v>
      </c>
      <c r="L61" s="82">
        <f t="shared" si="11"/>
        <v>5937.8955969980307</v>
      </c>
      <c r="M61" s="9"/>
      <c r="N61" s="9"/>
      <c r="O61" s="9"/>
      <c r="P61" s="9"/>
    </row>
    <row r="62" spans="1:16" s="1" customFormat="1" ht="17.25" customHeight="1" x14ac:dyDescent="0.3">
      <c r="A62" s="2">
        <v>46</v>
      </c>
      <c r="B62" s="10" t="s">
        <v>125</v>
      </c>
      <c r="C62" s="11">
        <v>6</v>
      </c>
      <c r="D62" s="12">
        <v>0.28248602305791187</v>
      </c>
      <c r="E62" s="3">
        <v>0.60407291642504235</v>
      </c>
      <c r="F62" s="3"/>
      <c r="G62" s="79">
        <f t="shared" si="7"/>
        <v>6.8865589394829536</v>
      </c>
      <c r="H62" s="80">
        <f t="shared" si="8"/>
        <v>5403.6696444165273</v>
      </c>
      <c r="I62" s="80">
        <f t="shared" si="9"/>
        <v>5403.6696444165273</v>
      </c>
      <c r="J62" s="81">
        <f t="shared" si="6"/>
        <v>562.69617784833258</v>
      </c>
      <c r="K62" s="80">
        <f t="shared" si="10"/>
        <v>562.69617784833258</v>
      </c>
      <c r="L62" s="82">
        <f t="shared" si="11"/>
        <v>5966.3658222648601</v>
      </c>
      <c r="M62" s="9"/>
      <c r="N62" s="9"/>
      <c r="O62" s="9"/>
      <c r="P62" s="9"/>
    </row>
    <row r="63" spans="1:16" s="1" customFormat="1" ht="17.25" customHeight="1" x14ac:dyDescent="0.3">
      <c r="A63" s="2">
        <v>47</v>
      </c>
      <c r="B63" s="10" t="s">
        <v>141</v>
      </c>
      <c r="C63" s="11">
        <v>6</v>
      </c>
      <c r="D63" s="12">
        <v>0.27896505425421708</v>
      </c>
      <c r="E63" s="3">
        <v>0.30589640694950249</v>
      </c>
      <c r="F63" s="3"/>
      <c r="G63" s="79">
        <f t="shared" si="7"/>
        <v>6.5848614612037197</v>
      </c>
      <c r="H63" s="80">
        <f t="shared" si="8"/>
        <v>5166.9369714660925</v>
      </c>
      <c r="I63" s="80">
        <f t="shared" si="9"/>
        <v>5166.9369714660925</v>
      </c>
      <c r="J63" s="81">
        <f t="shared" si="6"/>
        <v>538.0446763675435</v>
      </c>
      <c r="K63" s="80">
        <f t="shared" si="10"/>
        <v>538.0446763675435</v>
      </c>
      <c r="L63" s="82">
        <f t="shared" si="11"/>
        <v>5704.9816478336361</v>
      </c>
      <c r="M63" s="9"/>
      <c r="N63" s="9"/>
      <c r="O63" s="9"/>
      <c r="P63" s="9"/>
    </row>
    <row r="64" spans="1:16" s="1" customFormat="1" ht="17.25" customHeight="1" x14ac:dyDescent="0.3">
      <c r="A64" s="2">
        <v>48</v>
      </c>
      <c r="B64" s="10" t="s">
        <v>61</v>
      </c>
      <c r="C64" s="11">
        <v>6</v>
      </c>
      <c r="D64" s="12">
        <v>0.27210568539961172</v>
      </c>
      <c r="E64" s="3">
        <v>0.23061834566583936</v>
      </c>
      <c r="F64" s="3"/>
      <c r="G64" s="79">
        <f t="shared" si="7"/>
        <v>6.5027240310654513</v>
      </c>
      <c r="H64" s="80">
        <f t="shared" si="8"/>
        <v>5102.4862723856213</v>
      </c>
      <c r="I64" s="80">
        <f t="shared" si="9"/>
        <v>5102.4862723856213</v>
      </c>
      <c r="J64" s="81">
        <f t="shared" si="6"/>
        <v>531.33328125668459</v>
      </c>
      <c r="K64" s="80">
        <f t="shared" si="10"/>
        <v>531.33328125668459</v>
      </c>
      <c r="L64" s="82">
        <f t="shared" si="11"/>
        <v>5633.8195536423063</v>
      </c>
      <c r="M64" s="9"/>
      <c r="N64" s="9"/>
      <c r="O64" s="9"/>
      <c r="P64" s="9"/>
    </row>
    <row r="65" spans="1:16" s="1" customFormat="1" ht="17.25" customHeight="1" x14ac:dyDescent="0.3">
      <c r="A65" s="2">
        <v>49</v>
      </c>
      <c r="B65" s="10" t="s">
        <v>45</v>
      </c>
      <c r="C65" s="11">
        <v>6</v>
      </c>
      <c r="D65" s="12">
        <v>0.27041040412375866</v>
      </c>
      <c r="E65" s="3">
        <v>0.37544797151539056</v>
      </c>
      <c r="F65" s="3"/>
      <c r="G65" s="79">
        <f t="shared" si="7"/>
        <v>6.6458583756391487</v>
      </c>
      <c r="H65" s="80">
        <f t="shared" si="8"/>
        <v>5214.7993622238409</v>
      </c>
      <c r="I65" s="80">
        <f t="shared" si="9"/>
        <v>5214.7993622238409</v>
      </c>
      <c r="J65" s="81">
        <f t="shared" si="6"/>
        <v>543.02869391752392</v>
      </c>
      <c r="K65" s="80">
        <f t="shared" si="10"/>
        <v>543.02869391752392</v>
      </c>
      <c r="L65" s="82">
        <f t="shared" si="11"/>
        <v>5757.8280561413649</v>
      </c>
      <c r="M65" s="9"/>
      <c r="N65" s="9"/>
      <c r="O65" s="9"/>
      <c r="P65" s="9"/>
    </row>
    <row r="66" spans="1:16" s="1" customFormat="1" ht="17.25" customHeight="1" x14ac:dyDescent="0.3">
      <c r="A66" s="2">
        <v>50</v>
      </c>
      <c r="B66" s="10" t="s">
        <v>96</v>
      </c>
      <c r="C66" s="11">
        <v>6</v>
      </c>
      <c r="D66" s="12">
        <v>0.26962796661182648</v>
      </c>
      <c r="E66" s="3">
        <v>0.3053889958479275</v>
      </c>
      <c r="F66" s="3"/>
      <c r="G66" s="79">
        <f t="shared" si="7"/>
        <v>6.5750169624597543</v>
      </c>
      <c r="H66" s="80">
        <f t="shared" si="8"/>
        <v>5159.2122980123786</v>
      </c>
      <c r="I66" s="80">
        <f t="shared" si="9"/>
        <v>5159.2122980123786</v>
      </c>
      <c r="J66" s="81">
        <f t="shared" si="6"/>
        <v>537.24028888393366</v>
      </c>
      <c r="K66" s="80">
        <f t="shared" si="10"/>
        <v>537.24028888393366</v>
      </c>
      <c r="L66" s="82">
        <f t="shared" si="11"/>
        <v>5696.4525868963119</v>
      </c>
      <c r="M66" s="9"/>
      <c r="N66" s="9"/>
      <c r="O66" s="9"/>
      <c r="P66" s="9"/>
    </row>
    <row r="67" spans="1:16" s="1" customFormat="1" ht="17.25" customHeight="1" x14ac:dyDescent="0.3">
      <c r="A67" s="2">
        <v>51</v>
      </c>
      <c r="B67" s="78" t="s">
        <v>35</v>
      </c>
      <c r="C67" s="11">
        <v>6</v>
      </c>
      <c r="D67" s="12">
        <v>0.26931499160705363</v>
      </c>
      <c r="E67" s="3">
        <v>0.43999791236575359</v>
      </c>
      <c r="F67" s="3"/>
      <c r="G67" s="79">
        <f t="shared" si="7"/>
        <v>6.7093129039728074</v>
      </c>
      <c r="H67" s="80">
        <f t="shared" si="8"/>
        <v>5264.590166538529</v>
      </c>
      <c r="I67" s="80">
        <f t="shared" si="9"/>
        <v>5264.590166538529</v>
      </c>
      <c r="J67" s="81">
        <f t="shared" si="6"/>
        <v>548.21352147426001</v>
      </c>
      <c r="K67" s="80">
        <f t="shared" si="10"/>
        <v>548.21352147426001</v>
      </c>
      <c r="L67" s="82">
        <f t="shared" si="11"/>
        <v>5812.8036880127893</v>
      </c>
      <c r="M67" s="9"/>
      <c r="N67" s="9"/>
      <c r="O67" s="9"/>
      <c r="P67" s="9"/>
    </row>
    <row r="68" spans="1:16" s="1" customFormat="1" ht="17.25" customHeight="1" x14ac:dyDescent="0.3">
      <c r="A68" s="2">
        <v>52</v>
      </c>
      <c r="B68" s="10" t="s">
        <v>101</v>
      </c>
      <c r="C68" s="11">
        <v>6</v>
      </c>
      <c r="D68" s="12">
        <v>0.26480293528824478</v>
      </c>
      <c r="E68" s="3">
        <v>0.29038412470135239</v>
      </c>
      <c r="F68" s="3"/>
      <c r="G68" s="79">
        <f t="shared" si="7"/>
        <v>6.5551870599895974</v>
      </c>
      <c r="H68" s="80">
        <f t="shared" si="8"/>
        <v>5143.6523873267415</v>
      </c>
      <c r="I68" s="80">
        <f t="shared" si="9"/>
        <v>5143.6523873267415</v>
      </c>
      <c r="J68" s="81">
        <f t="shared" si="6"/>
        <v>535.62000066377641</v>
      </c>
      <c r="K68" s="80">
        <f t="shared" si="10"/>
        <v>535.62000066377641</v>
      </c>
      <c r="L68" s="82">
        <f t="shared" si="11"/>
        <v>5679.2723879905179</v>
      </c>
      <c r="M68" s="9"/>
      <c r="N68" s="9"/>
      <c r="O68" s="9"/>
      <c r="P68" s="9"/>
    </row>
    <row r="69" spans="1:16" s="1" customFormat="1" ht="17.25" customHeight="1" x14ac:dyDescent="0.3">
      <c r="A69" s="2">
        <v>53</v>
      </c>
      <c r="B69" s="10" t="s">
        <v>100</v>
      </c>
      <c r="C69" s="11">
        <v>6</v>
      </c>
      <c r="D69" s="12">
        <v>0.26459428528506285</v>
      </c>
      <c r="E69" s="3">
        <v>0.30854219340771499</v>
      </c>
      <c r="F69" s="3"/>
      <c r="G69" s="79">
        <f t="shared" si="7"/>
        <v>6.5731364786927777</v>
      </c>
      <c r="H69" s="80">
        <f t="shared" si="8"/>
        <v>5157.736740605882</v>
      </c>
      <c r="I69" s="80">
        <f t="shared" si="9"/>
        <v>5157.736740605882</v>
      </c>
      <c r="J69" s="81">
        <f t="shared" si="6"/>
        <v>537.086635798629</v>
      </c>
      <c r="K69" s="80">
        <f t="shared" si="10"/>
        <v>537.086635798629</v>
      </c>
      <c r="L69" s="82">
        <f t="shared" si="11"/>
        <v>5694.8233764045108</v>
      </c>
      <c r="M69" s="9"/>
      <c r="N69" s="9"/>
      <c r="O69" s="9"/>
      <c r="P69" s="9"/>
    </row>
    <row r="70" spans="1:16" s="1" customFormat="1" ht="17.25" customHeight="1" x14ac:dyDescent="0.3">
      <c r="A70" s="2">
        <v>54</v>
      </c>
      <c r="B70" s="10" t="s">
        <v>144</v>
      </c>
      <c r="C70" s="11">
        <v>6</v>
      </c>
      <c r="D70" s="12">
        <v>0.26407266027710807</v>
      </c>
      <c r="E70" s="3">
        <v>0.27606788290691475</v>
      </c>
      <c r="F70" s="3"/>
      <c r="G70" s="79">
        <f t="shared" si="7"/>
        <v>6.5401405431840232</v>
      </c>
      <c r="H70" s="80">
        <f t="shared" si="8"/>
        <v>5131.845851314928</v>
      </c>
      <c r="I70" s="80">
        <f t="shared" si="9"/>
        <v>5131.845851314928</v>
      </c>
      <c r="J70" s="81">
        <f t="shared" si="6"/>
        <v>534.39055972370318</v>
      </c>
      <c r="K70" s="80">
        <f t="shared" si="10"/>
        <v>534.39055972370318</v>
      </c>
      <c r="L70" s="82">
        <f t="shared" si="11"/>
        <v>5666.2364110386316</v>
      </c>
      <c r="M70" s="9"/>
      <c r="N70" s="9"/>
      <c r="O70" s="9"/>
      <c r="P70" s="9"/>
    </row>
    <row r="71" spans="1:16" s="1" customFormat="1" ht="17.25" customHeight="1" x14ac:dyDescent="0.3">
      <c r="A71" s="2">
        <v>55</v>
      </c>
      <c r="B71" s="10" t="s">
        <v>104</v>
      </c>
      <c r="C71" s="11">
        <v>6</v>
      </c>
      <c r="D71" s="12">
        <v>0.26329022276517589</v>
      </c>
      <c r="E71" s="3">
        <v>0.42368826981512842</v>
      </c>
      <c r="F71" s="3"/>
      <c r="G71" s="79">
        <f t="shared" si="7"/>
        <v>6.6869784925803044</v>
      </c>
      <c r="H71" s="80">
        <f t="shared" si="8"/>
        <v>5247.0650452220416</v>
      </c>
      <c r="I71" s="80">
        <f t="shared" si="9"/>
        <v>5247.0650452220416</v>
      </c>
      <c r="J71" s="81">
        <f t="shared" si="6"/>
        <v>546.38859148593167</v>
      </c>
      <c r="K71" s="80">
        <f t="shared" si="10"/>
        <v>546.38859148593167</v>
      </c>
      <c r="L71" s="82">
        <f t="shared" si="11"/>
        <v>5793.4536367079736</v>
      </c>
      <c r="M71" s="9"/>
      <c r="N71" s="9"/>
      <c r="O71" s="9"/>
      <c r="P71" s="9"/>
    </row>
    <row r="72" spans="1:16" s="1" customFormat="1" ht="17.25" customHeight="1" x14ac:dyDescent="0.3">
      <c r="A72" s="2">
        <v>56</v>
      </c>
      <c r="B72" s="78" t="s">
        <v>36</v>
      </c>
      <c r="C72" s="11">
        <v>6</v>
      </c>
      <c r="D72" s="12">
        <v>0.25838694769040099</v>
      </c>
      <c r="E72" s="3">
        <v>1.0045290065180581</v>
      </c>
      <c r="F72" s="3"/>
      <c r="G72" s="79">
        <f t="shared" si="7"/>
        <v>7.2629159542084585</v>
      </c>
      <c r="H72" s="80">
        <f t="shared" si="8"/>
        <v>5698.9853447259375</v>
      </c>
      <c r="I72" s="80">
        <f t="shared" si="9"/>
        <v>5698.9853447259375</v>
      </c>
      <c r="J72" s="81">
        <f t="shared" si="6"/>
        <v>593.44806069046945</v>
      </c>
      <c r="K72" s="80">
        <f t="shared" si="10"/>
        <v>593.44806069046945</v>
      </c>
      <c r="L72" s="82">
        <f t="shared" si="11"/>
        <v>6292.4334054164065</v>
      </c>
      <c r="M72" s="9"/>
      <c r="N72" s="9"/>
      <c r="O72" s="9"/>
      <c r="P72" s="9"/>
    </row>
    <row r="73" spans="1:16" s="1" customFormat="1" ht="17.25" customHeight="1" x14ac:dyDescent="0.3">
      <c r="A73" s="2">
        <v>57</v>
      </c>
      <c r="B73" s="10" t="s">
        <v>118</v>
      </c>
      <c r="C73" s="11">
        <v>6</v>
      </c>
      <c r="D73" s="12">
        <v>0.25465732888352427</v>
      </c>
      <c r="E73" s="3">
        <v>0.66873158822574286</v>
      </c>
      <c r="F73" s="3"/>
      <c r="G73" s="79">
        <f t="shared" si="7"/>
        <v>6.9233889171092668</v>
      </c>
      <c r="H73" s="80">
        <f t="shared" si="8"/>
        <v>5432.5689878843978</v>
      </c>
      <c r="I73" s="80">
        <f t="shared" si="9"/>
        <v>5432.5689878843978</v>
      </c>
      <c r="J73" s="81">
        <f t="shared" si="6"/>
        <v>565.70553096978017</v>
      </c>
      <c r="K73" s="80">
        <f t="shared" si="10"/>
        <v>565.70553096978017</v>
      </c>
      <c r="L73" s="82">
        <f t="shared" si="11"/>
        <v>5998.2745188541776</v>
      </c>
      <c r="M73" s="9"/>
      <c r="N73" s="9"/>
      <c r="O73" s="9"/>
      <c r="P73" s="9"/>
    </row>
    <row r="74" spans="1:16" s="1" customFormat="1" ht="17.25" customHeight="1" x14ac:dyDescent="0.3">
      <c r="A74" s="2">
        <v>58</v>
      </c>
      <c r="B74" s="10" t="s">
        <v>132</v>
      </c>
      <c r="C74" s="11">
        <v>6</v>
      </c>
      <c r="D74" s="12">
        <v>0.2462591662554523</v>
      </c>
      <c r="E74" s="3">
        <v>0.31191285286817755</v>
      </c>
      <c r="F74" s="3"/>
      <c r="G74" s="79">
        <f t="shared" si="7"/>
        <v>6.5581720191236297</v>
      </c>
      <c r="H74" s="80">
        <f t="shared" si="8"/>
        <v>5145.9945923676241</v>
      </c>
      <c r="I74" s="80">
        <f t="shared" si="9"/>
        <v>5145.9945923676241</v>
      </c>
      <c r="J74" s="81">
        <f t="shared" si="6"/>
        <v>535.86389970109144</v>
      </c>
      <c r="K74" s="80">
        <f t="shared" si="10"/>
        <v>535.86389970109144</v>
      </c>
      <c r="L74" s="82">
        <f t="shared" si="11"/>
        <v>5681.8584920687153</v>
      </c>
      <c r="M74" s="9"/>
      <c r="N74" s="9"/>
      <c r="O74" s="9"/>
      <c r="P74" s="9"/>
    </row>
    <row r="75" spans="1:16" s="1" customFormat="1" ht="17.25" customHeight="1" x14ac:dyDescent="0.3">
      <c r="A75" s="2">
        <v>59</v>
      </c>
      <c r="B75" s="10" t="s">
        <v>49</v>
      </c>
      <c r="C75" s="11">
        <v>6</v>
      </c>
      <c r="D75" s="12">
        <v>0.24425090997482637</v>
      </c>
      <c r="E75" s="3">
        <v>0.47413943077172876</v>
      </c>
      <c r="F75" s="3"/>
      <c r="G75" s="79">
        <f t="shared" si="7"/>
        <v>6.7183903407465548</v>
      </c>
      <c r="H75" s="80">
        <f t="shared" si="8"/>
        <v>5271.7129502066073</v>
      </c>
      <c r="I75" s="80">
        <f t="shared" si="9"/>
        <v>5271.7129502066073</v>
      </c>
      <c r="J75" s="81">
        <f t="shared" si="6"/>
        <v>548.95523283143189</v>
      </c>
      <c r="K75" s="80">
        <f t="shared" si="10"/>
        <v>548.95523283143189</v>
      </c>
      <c r="L75" s="82">
        <f t="shared" si="11"/>
        <v>5820.6681830380394</v>
      </c>
      <c r="M75" s="9"/>
      <c r="N75" s="9"/>
      <c r="O75" s="9"/>
      <c r="P75" s="9"/>
    </row>
    <row r="76" spans="1:16" s="1" customFormat="1" ht="17.25" customHeight="1" x14ac:dyDescent="0.3">
      <c r="A76" s="2">
        <v>60</v>
      </c>
      <c r="B76" s="10" t="s">
        <v>139</v>
      </c>
      <c r="C76" s="11">
        <v>6</v>
      </c>
      <c r="D76" s="12">
        <v>0.23027135976163823</v>
      </c>
      <c r="E76" s="3">
        <v>0.4959218644893415</v>
      </c>
      <c r="F76" s="3"/>
      <c r="G76" s="79">
        <f t="shared" si="7"/>
        <v>6.7261932242509799</v>
      </c>
      <c r="H76" s="80">
        <f t="shared" si="8"/>
        <v>5277.8356313747072</v>
      </c>
      <c r="I76" s="80">
        <f t="shared" si="9"/>
        <v>5277.8356313747072</v>
      </c>
      <c r="J76" s="81">
        <f t="shared" si="6"/>
        <v>549.59280128364719</v>
      </c>
      <c r="K76" s="80">
        <f t="shared" si="10"/>
        <v>549.59280128364719</v>
      </c>
      <c r="L76" s="82">
        <f t="shared" si="11"/>
        <v>5827.4284326583547</v>
      </c>
      <c r="M76" s="9"/>
      <c r="N76" s="9"/>
      <c r="O76" s="9"/>
      <c r="P76" s="9"/>
    </row>
    <row r="77" spans="1:16" s="1" customFormat="1" ht="17.25" customHeight="1" x14ac:dyDescent="0.3">
      <c r="A77" s="2">
        <v>61</v>
      </c>
      <c r="B77" s="10" t="s">
        <v>50</v>
      </c>
      <c r="C77" s="11">
        <v>6</v>
      </c>
      <c r="D77" s="12">
        <v>0.22883689098976259</v>
      </c>
      <c r="E77" s="3">
        <v>0.61708438681542999</v>
      </c>
      <c r="F77" s="3"/>
      <c r="G77" s="79">
        <f t="shared" si="7"/>
        <v>6.8459212778051919</v>
      </c>
      <c r="H77" s="80">
        <f t="shared" si="8"/>
        <v>5371.7825291303725</v>
      </c>
      <c r="I77" s="80">
        <f t="shared" si="9"/>
        <v>5371.7825291303725</v>
      </c>
      <c r="J77" s="81">
        <f t="shared" si="6"/>
        <v>559.37570138051819</v>
      </c>
      <c r="K77" s="80">
        <f t="shared" si="10"/>
        <v>559.37570138051819</v>
      </c>
      <c r="L77" s="82">
        <f t="shared" si="11"/>
        <v>5931.1582305108905</v>
      </c>
      <c r="M77" s="9"/>
      <c r="N77" s="9"/>
      <c r="O77" s="9"/>
      <c r="P77" s="9"/>
    </row>
    <row r="78" spans="1:16" s="1" customFormat="1" ht="17.25" customHeight="1" x14ac:dyDescent="0.3">
      <c r="A78" s="2">
        <v>62</v>
      </c>
      <c r="B78" s="10" t="s">
        <v>140</v>
      </c>
      <c r="C78" s="11">
        <v>6</v>
      </c>
      <c r="D78" s="12">
        <v>0.22779364097385305</v>
      </c>
      <c r="E78" s="3">
        <v>0.35439041080002787</v>
      </c>
      <c r="F78" s="3"/>
      <c r="G78" s="79">
        <f t="shared" si="7"/>
        <v>6.582184051773881</v>
      </c>
      <c r="H78" s="80">
        <f t="shared" si="8"/>
        <v>5164.8360911586951</v>
      </c>
      <c r="I78" s="80">
        <f t="shared" si="9"/>
        <v>5164.8360911586951</v>
      </c>
      <c r="J78" s="81">
        <f t="shared" si="6"/>
        <v>537.82590701321942</v>
      </c>
      <c r="K78" s="80">
        <f t="shared" si="10"/>
        <v>537.82590701321942</v>
      </c>
      <c r="L78" s="82">
        <f t="shared" si="11"/>
        <v>5702.6619981719141</v>
      </c>
      <c r="M78" s="9"/>
      <c r="N78" s="9"/>
      <c r="O78" s="9"/>
      <c r="P78" s="9"/>
    </row>
    <row r="79" spans="1:16" s="1" customFormat="1" ht="17.25" customHeight="1" x14ac:dyDescent="0.3">
      <c r="A79" s="2">
        <v>63</v>
      </c>
      <c r="B79" s="10" t="s">
        <v>110</v>
      </c>
      <c r="C79" s="11">
        <v>6</v>
      </c>
      <c r="D79" s="12">
        <v>0.22200360338555494</v>
      </c>
      <c r="E79" s="3">
        <v>0.35544147665329034</v>
      </c>
      <c r="F79" s="3"/>
      <c r="G79" s="79">
        <f t="shared" si="7"/>
        <v>6.5774450800388449</v>
      </c>
      <c r="H79" s="80">
        <f t="shared" si="8"/>
        <v>5161.1175667206708</v>
      </c>
      <c r="I79" s="80">
        <f t="shared" si="9"/>
        <v>5161.1175667206708</v>
      </c>
      <c r="J79" s="81">
        <f t="shared" si="6"/>
        <v>537.43868876595411</v>
      </c>
      <c r="K79" s="80">
        <f t="shared" si="10"/>
        <v>537.43868876595411</v>
      </c>
      <c r="L79" s="82">
        <f t="shared" si="11"/>
        <v>5698.5562554866247</v>
      </c>
      <c r="M79" s="9"/>
      <c r="N79" s="9"/>
      <c r="O79" s="9"/>
      <c r="P79" s="9"/>
    </row>
    <row r="80" spans="1:16" s="1" customFormat="1" ht="17.25" customHeight="1" x14ac:dyDescent="0.3">
      <c r="A80" s="2">
        <v>64</v>
      </c>
      <c r="B80" s="10" t="s">
        <v>53</v>
      </c>
      <c r="C80" s="11">
        <v>6</v>
      </c>
      <c r="D80" s="12">
        <v>0.22012575335691775</v>
      </c>
      <c r="E80" s="3">
        <v>0.37396198186077806</v>
      </c>
      <c r="F80" s="3"/>
      <c r="G80" s="79">
        <f t="shared" si="7"/>
        <v>6.5940877352176956</v>
      </c>
      <c r="H80" s="80">
        <f t="shared" si="8"/>
        <v>5174.176543109711</v>
      </c>
      <c r="I80" s="80">
        <f t="shared" si="9"/>
        <v>5174.176543109711</v>
      </c>
      <c r="J80" s="81">
        <f t="shared" ref="J80:J111" si="12">+K80</f>
        <v>538.79854911720963</v>
      </c>
      <c r="K80" s="80">
        <f t="shared" si="10"/>
        <v>538.79854911720963</v>
      </c>
      <c r="L80" s="82">
        <f t="shared" si="11"/>
        <v>5712.9750922269204</v>
      </c>
      <c r="M80" s="9"/>
      <c r="N80" s="9"/>
      <c r="O80" s="9"/>
      <c r="P80" s="9"/>
    </row>
    <row r="81" spans="1:16" s="1" customFormat="1" ht="17.25" customHeight="1" x14ac:dyDescent="0.3">
      <c r="A81" s="2">
        <v>65</v>
      </c>
      <c r="B81" s="10" t="s">
        <v>115</v>
      </c>
      <c r="C81" s="11">
        <v>6</v>
      </c>
      <c r="D81" s="12">
        <v>0.21926507209379234</v>
      </c>
      <c r="E81" s="3">
        <v>0.436699740205516</v>
      </c>
      <c r="F81" s="3"/>
      <c r="G81" s="79">
        <f t="shared" ref="G81:G112" si="13">C81+D81+E81+F81</f>
        <v>6.6559648122993087</v>
      </c>
      <c r="H81" s="80">
        <f t="shared" ref="H81:H112" si="14">I81</f>
        <v>5222.7295702527908</v>
      </c>
      <c r="I81" s="80">
        <f t="shared" ref="I81:I112" si="15">G81*$F$8</f>
        <v>5222.7295702527908</v>
      </c>
      <c r="J81" s="81">
        <f t="shared" si="12"/>
        <v>543.85448417508405</v>
      </c>
      <c r="K81" s="80">
        <f t="shared" ref="K81:K112" si="16">G81*$P$9</f>
        <v>543.85448417508405</v>
      </c>
      <c r="L81" s="82">
        <f t="shared" ref="L81:L112" si="17">H81+J81</f>
        <v>5766.5840544278744</v>
      </c>
      <c r="M81" s="9"/>
      <c r="N81" s="9"/>
      <c r="O81" s="9"/>
      <c r="P81" s="9"/>
    </row>
    <row r="82" spans="1:16" s="1" customFormat="1" ht="17.25" customHeight="1" x14ac:dyDescent="0.3">
      <c r="A82" s="2">
        <v>66</v>
      </c>
      <c r="B82" s="10" t="s">
        <v>151</v>
      </c>
      <c r="C82" s="11">
        <v>6</v>
      </c>
      <c r="D82" s="12">
        <v>0.21412706576543775</v>
      </c>
      <c r="E82" s="3">
        <v>0.43593862355315349</v>
      </c>
      <c r="F82" s="3"/>
      <c r="G82" s="79">
        <f t="shared" si="13"/>
        <v>6.6500656893185912</v>
      </c>
      <c r="H82" s="80">
        <f t="shared" si="14"/>
        <v>5218.100711041724</v>
      </c>
      <c r="I82" s="80">
        <f t="shared" si="15"/>
        <v>5218.100711041724</v>
      </c>
      <c r="J82" s="81">
        <f t="shared" si="12"/>
        <v>543.37247073657625</v>
      </c>
      <c r="K82" s="80">
        <f t="shared" si="16"/>
        <v>543.37247073657625</v>
      </c>
      <c r="L82" s="82">
        <f t="shared" si="17"/>
        <v>5761.4731817783004</v>
      </c>
      <c r="M82" s="9"/>
      <c r="N82" s="9"/>
      <c r="O82" s="9"/>
      <c r="P82" s="9"/>
    </row>
    <row r="83" spans="1:16" s="1" customFormat="1" ht="17.25" customHeight="1" x14ac:dyDescent="0.3">
      <c r="A83" s="2">
        <v>67</v>
      </c>
      <c r="B83" s="10" t="s">
        <v>114</v>
      </c>
      <c r="C83" s="11">
        <v>6</v>
      </c>
      <c r="D83" s="12">
        <v>0.21146677822486837</v>
      </c>
      <c r="E83" s="3">
        <v>0.39288116721950322</v>
      </c>
      <c r="F83" s="3"/>
      <c r="G83" s="79">
        <f t="shared" si="13"/>
        <v>6.6043479454443714</v>
      </c>
      <c r="H83" s="80">
        <f t="shared" si="14"/>
        <v>5182.227412496648</v>
      </c>
      <c r="I83" s="80">
        <f t="shared" si="15"/>
        <v>5182.227412496648</v>
      </c>
      <c r="J83" s="81">
        <f t="shared" si="12"/>
        <v>539.63690411122127</v>
      </c>
      <c r="K83" s="80">
        <f t="shared" si="16"/>
        <v>539.63690411122127</v>
      </c>
      <c r="L83" s="82">
        <f t="shared" si="17"/>
        <v>5721.8643166078691</v>
      </c>
      <c r="M83" s="9"/>
      <c r="N83" s="9"/>
      <c r="O83" s="9"/>
      <c r="P83" s="9"/>
    </row>
    <row r="84" spans="1:16" s="1" customFormat="1" ht="17.25" customHeight="1" x14ac:dyDescent="0.3">
      <c r="A84" s="2">
        <v>68</v>
      </c>
      <c r="B84" s="10" t="s">
        <v>109</v>
      </c>
      <c r="C84" s="11">
        <v>6</v>
      </c>
      <c r="D84" s="12">
        <v>0.21013663445458367</v>
      </c>
      <c r="E84" s="3">
        <v>0.57750632089257969</v>
      </c>
      <c r="F84" s="3"/>
      <c r="G84" s="79">
        <f t="shared" si="13"/>
        <v>6.7876429553471631</v>
      </c>
      <c r="H84" s="80">
        <f t="shared" si="14"/>
        <v>5326.0533333503954</v>
      </c>
      <c r="I84" s="80">
        <f t="shared" si="15"/>
        <v>5326.0533333503954</v>
      </c>
      <c r="J84" s="81">
        <f t="shared" si="12"/>
        <v>554.61381818359496</v>
      </c>
      <c r="K84" s="80">
        <f t="shared" si="16"/>
        <v>554.61381818359496</v>
      </c>
      <c r="L84" s="82">
        <f t="shared" si="17"/>
        <v>5880.6671515339904</v>
      </c>
      <c r="M84" s="9"/>
      <c r="N84" s="9"/>
      <c r="O84" s="9"/>
      <c r="P84" s="9"/>
    </row>
    <row r="85" spans="1:16" s="1" customFormat="1" ht="17.25" customHeight="1" x14ac:dyDescent="0.3">
      <c r="A85" s="2">
        <v>69</v>
      </c>
      <c r="B85" s="10" t="s">
        <v>91</v>
      </c>
      <c r="C85" s="11">
        <v>6</v>
      </c>
      <c r="D85" s="12">
        <v>0.20844135317873064</v>
      </c>
      <c r="E85" s="3">
        <v>0.32836747001925265</v>
      </c>
      <c r="F85" s="3"/>
      <c r="G85" s="79">
        <f t="shared" si="13"/>
        <v>6.5368088231979833</v>
      </c>
      <c r="H85" s="80">
        <f t="shared" si="14"/>
        <v>5129.2315537665481</v>
      </c>
      <c r="I85" s="80">
        <f t="shared" si="15"/>
        <v>5129.2315537665481</v>
      </c>
      <c r="J85" s="81">
        <f t="shared" si="12"/>
        <v>534.11832708643396</v>
      </c>
      <c r="K85" s="80">
        <f t="shared" si="16"/>
        <v>534.11832708643396</v>
      </c>
      <c r="L85" s="82">
        <f t="shared" si="17"/>
        <v>5663.3498808529821</v>
      </c>
      <c r="M85" s="9"/>
      <c r="N85" s="9"/>
      <c r="O85" s="9"/>
      <c r="P85" s="9"/>
    </row>
    <row r="86" spans="1:16" s="1" customFormat="1" ht="17.25" customHeight="1" x14ac:dyDescent="0.3">
      <c r="A86" s="2">
        <v>70</v>
      </c>
      <c r="B86" s="10" t="s">
        <v>108</v>
      </c>
      <c r="C86" s="11">
        <v>6</v>
      </c>
      <c r="D86" s="12">
        <v>0.20752850941480977</v>
      </c>
      <c r="E86" s="3">
        <v>0.53263668205330439</v>
      </c>
      <c r="F86" s="3"/>
      <c r="G86" s="79">
        <f t="shared" si="13"/>
        <v>6.7401651914681144</v>
      </c>
      <c r="H86" s="80">
        <f t="shared" si="14"/>
        <v>5288.7990015843407</v>
      </c>
      <c r="I86" s="80">
        <f t="shared" si="15"/>
        <v>5288.7990015843407</v>
      </c>
      <c r="J86" s="81">
        <f t="shared" si="12"/>
        <v>550.73444148729493</v>
      </c>
      <c r="K86" s="80">
        <f t="shared" si="16"/>
        <v>550.73444148729493</v>
      </c>
      <c r="L86" s="82">
        <f t="shared" si="17"/>
        <v>5839.5334430716357</v>
      </c>
      <c r="M86" s="9"/>
      <c r="N86" s="9"/>
      <c r="O86" s="9"/>
      <c r="P86" s="9"/>
    </row>
    <row r="87" spans="1:16" s="1" customFormat="1" ht="17.25" customHeight="1" x14ac:dyDescent="0.3">
      <c r="A87" s="2">
        <v>71</v>
      </c>
      <c r="B87" s="10" t="s">
        <v>143</v>
      </c>
      <c r="C87" s="11">
        <v>6</v>
      </c>
      <c r="D87" s="12">
        <v>0.20233834058565972</v>
      </c>
      <c r="E87" s="3">
        <v>0.25653255549627707</v>
      </c>
      <c r="F87" s="3"/>
      <c r="G87" s="79">
        <f t="shared" si="13"/>
        <v>6.4588708960819368</v>
      </c>
      <c r="H87" s="80">
        <f t="shared" si="14"/>
        <v>5068.0760747229979</v>
      </c>
      <c r="I87" s="80">
        <f t="shared" si="15"/>
        <v>5068.0760747229979</v>
      </c>
      <c r="J87" s="81">
        <f t="shared" si="12"/>
        <v>527.75007059098982</v>
      </c>
      <c r="K87" s="80">
        <f t="shared" si="16"/>
        <v>527.75007059098982</v>
      </c>
      <c r="L87" s="82">
        <f t="shared" si="17"/>
        <v>5595.8261453139876</v>
      </c>
      <c r="M87" s="9"/>
      <c r="N87" s="9"/>
      <c r="O87" s="9"/>
      <c r="P87" s="9"/>
    </row>
    <row r="88" spans="1:16" s="1" customFormat="1" ht="17.25" customHeight="1" x14ac:dyDescent="0.3">
      <c r="A88" s="2">
        <v>72</v>
      </c>
      <c r="B88" s="10" t="s">
        <v>113</v>
      </c>
      <c r="C88" s="11">
        <v>6</v>
      </c>
      <c r="D88" s="12">
        <v>0.199208590537931</v>
      </c>
      <c r="E88" s="3">
        <v>0.3830953816891281</v>
      </c>
      <c r="F88" s="3"/>
      <c r="G88" s="79">
        <f t="shared" si="13"/>
        <v>6.5823039722270593</v>
      </c>
      <c r="H88" s="80">
        <f t="shared" si="14"/>
        <v>5164.9301890264805</v>
      </c>
      <c r="I88" s="80">
        <f t="shared" si="15"/>
        <v>5164.9301890264805</v>
      </c>
      <c r="J88" s="81">
        <f t="shared" si="12"/>
        <v>537.83570563416242</v>
      </c>
      <c r="K88" s="80">
        <f t="shared" si="16"/>
        <v>537.83570563416242</v>
      </c>
      <c r="L88" s="82">
        <f t="shared" si="17"/>
        <v>5702.7658946606425</v>
      </c>
      <c r="M88" s="9"/>
      <c r="N88" s="9"/>
      <c r="O88" s="9"/>
      <c r="P88" s="9"/>
    </row>
    <row r="89" spans="1:16" s="1" customFormat="1" ht="17.25" customHeight="1" x14ac:dyDescent="0.3">
      <c r="A89" s="2">
        <v>73</v>
      </c>
      <c r="B89" s="10" t="s">
        <v>40</v>
      </c>
      <c r="C89" s="11">
        <v>6</v>
      </c>
      <c r="D89" s="12">
        <v>0.19394017795758769</v>
      </c>
      <c r="E89" s="3">
        <v>0.5212924195680918</v>
      </c>
      <c r="F89" s="3"/>
      <c r="G89" s="79">
        <f t="shared" si="13"/>
        <v>6.7152325975256799</v>
      </c>
      <c r="H89" s="80">
        <f t="shared" si="14"/>
        <v>5269.2351668408583</v>
      </c>
      <c r="I89" s="80">
        <f t="shared" si="15"/>
        <v>5269.2351668408583</v>
      </c>
      <c r="J89" s="81">
        <f t="shared" si="12"/>
        <v>548.69721572061826</v>
      </c>
      <c r="K89" s="80">
        <f t="shared" si="16"/>
        <v>548.69721572061826</v>
      </c>
      <c r="L89" s="82">
        <f t="shared" si="17"/>
        <v>5817.9323825614765</v>
      </c>
      <c r="M89" s="9"/>
      <c r="N89" s="9"/>
      <c r="O89" s="9"/>
      <c r="P89" s="9"/>
    </row>
    <row r="90" spans="1:16" s="1" customFormat="1" ht="17.25" customHeight="1" x14ac:dyDescent="0.3">
      <c r="A90" s="2">
        <v>74</v>
      </c>
      <c r="B90" s="10" t="s">
        <v>41</v>
      </c>
      <c r="C90" s="11">
        <v>6</v>
      </c>
      <c r="D90" s="12">
        <v>0.18895865913161955</v>
      </c>
      <c r="E90" s="3">
        <v>0.28933305884808985</v>
      </c>
      <c r="F90" s="3"/>
      <c r="G90" s="79">
        <f t="shared" si="13"/>
        <v>6.4782917179797099</v>
      </c>
      <c r="H90" s="80">
        <f t="shared" si="14"/>
        <v>5083.3149925455027</v>
      </c>
      <c r="I90" s="80">
        <f t="shared" si="15"/>
        <v>5083.3149925455027</v>
      </c>
      <c r="J90" s="81">
        <f t="shared" si="12"/>
        <v>529.33693310804404</v>
      </c>
      <c r="K90" s="80">
        <f t="shared" si="16"/>
        <v>529.33693310804404</v>
      </c>
      <c r="L90" s="82">
        <f t="shared" si="17"/>
        <v>5612.6519256535466</v>
      </c>
      <c r="M90" s="9"/>
      <c r="N90" s="9"/>
      <c r="O90" s="9"/>
      <c r="P90" s="9"/>
    </row>
    <row r="91" spans="1:16" s="1" customFormat="1" ht="17.25" customHeight="1" x14ac:dyDescent="0.3">
      <c r="A91" s="2">
        <v>75</v>
      </c>
      <c r="B91" s="10" t="s">
        <v>70</v>
      </c>
      <c r="C91" s="11">
        <v>6</v>
      </c>
      <c r="D91" s="12">
        <v>0.17902170273008097</v>
      </c>
      <c r="E91" s="3">
        <v>0.39679548143165327</v>
      </c>
      <c r="F91" s="3"/>
      <c r="G91" s="79">
        <f t="shared" si="13"/>
        <v>6.5758171841617346</v>
      </c>
      <c r="H91" s="80">
        <f t="shared" si="14"/>
        <v>5159.8402072131548</v>
      </c>
      <c r="I91" s="80">
        <f t="shared" si="15"/>
        <v>5159.8402072131548</v>
      </c>
      <c r="J91" s="81">
        <f t="shared" si="12"/>
        <v>537.30567447013027</v>
      </c>
      <c r="K91" s="80">
        <f t="shared" si="16"/>
        <v>537.30567447013027</v>
      </c>
      <c r="L91" s="82">
        <f t="shared" si="17"/>
        <v>5697.1458816832856</v>
      </c>
      <c r="M91" s="9"/>
      <c r="N91" s="9"/>
      <c r="O91" s="9"/>
      <c r="P91" s="9"/>
    </row>
    <row r="92" spans="1:16" s="1" customFormat="1" ht="17.25" customHeight="1" x14ac:dyDescent="0.3">
      <c r="A92" s="2">
        <v>76</v>
      </c>
      <c r="B92" s="10" t="s">
        <v>112</v>
      </c>
      <c r="C92" s="11">
        <v>6</v>
      </c>
      <c r="D92" s="12">
        <v>0.17461397141286306</v>
      </c>
      <c r="E92" s="3">
        <v>0.36885162719491549</v>
      </c>
      <c r="F92" s="3"/>
      <c r="G92" s="79">
        <f t="shared" si="13"/>
        <v>6.5434655986077788</v>
      </c>
      <c r="H92" s="80">
        <f t="shared" si="14"/>
        <v>5134.4549193875664</v>
      </c>
      <c r="I92" s="80">
        <f t="shared" si="15"/>
        <v>5134.4549193875664</v>
      </c>
      <c r="J92" s="81">
        <f t="shared" si="12"/>
        <v>534.66224780399455</v>
      </c>
      <c r="K92" s="80">
        <f t="shared" si="16"/>
        <v>534.66224780399455</v>
      </c>
      <c r="L92" s="82">
        <f t="shared" si="17"/>
        <v>5669.1171671915608</v>
      </c>
      <c r="M92" s="9"/>
      <c r="N92" s="9"/>
      <c r="O92" s="9"/>
      <c r="P92" s="9"/>
    </row>
    <row r="93" spans="1:16" s="1" customFormat="1" ht="17.25" customHeight="1" x14ac:dyDescent="0.3">
      <c r="A93" s="2">
        <v>77</v>
      </c>
      <c r="B93" s="10" t="s">
        <v>120</v>
      </c>
      <c r="C93" s="11">
        <v>6</v>
      </c>
      <c r="D93" s="12">
        <v>0.17166679011791855</v>
      </c>
      <c r="E93" s="3">
        <v>0.3358336619424277</v>
      </c>
      <c r="F93" s="3"/>
      <c r="G93" s="79">
        <f t="shared" si="13"/>
        <v>6.5075004520603468</v>
      </c>
      <c r="H93" s="80">
        <f t="shared" si="14"/>
        <v>5106.234182098714</v>
      </c>
      <c r="I93" s="80">
        <f t="shared" si="15"/>
        <v>5106.234182098714</v>
      </c>
      <c r="J93" s="81">
        <f t="shared" si="12"/>
        <v>531.72355945821312</v>
      </c>
      <c r="K93" s="80">
        <f t="shared" si="16"/>
        <v>531.72355945821312</v>
      </c>
      <c r="L93" s="82">
        <f t="shared" si="17"/>
        <v>5637.9577415569274</v>
      </c>
      <c r="M93" s="9"/>
      <c r="N93" s="9"/>
      <c r="O93" s="9"/>
      <c r="P93" s="9"/>
    </row>
    <row r="94" spans="1:16" s="1" customFormat="1" ht="17.25" customHeight="1" x14ac:dyDescent="0.3">
      <c r="A94" s="2">
        <v>78</v>
      </c>
      <c r="B94" s="10" t="s">
        <v>138</v>
      </c>
      <c r="C94" s="11">
        <v>6</v>
      </c>
      <c r="D94" s="12">
        <v>0.1661636462839956</v>
      </c>
      <c r="E94" s="3">
        <v>0.39396847672287821</v>
      </c>
      <c r="F94" s="3"/>
      <c r="G94" s="79">
        <f t="shared" si="13"/>
        <v>6.5601321230068734</v>
      </c>
      <c r="H94" s="80">
        <f t="shared" si="14"/>
        <v>5147.5326252149234</v>
      </c>
      <c r="I94" s="80">
        <f t="shared" si="15"/>
        <v>5147.5326252149234</v>
      </c>
      <c r="J94" s="81">
        <f t="shared" si="12"/>
        <v>536.02405849345485</v>
      </c>
      <c r="K94" s="80">
        <f t="shared" si="16"/>
        <v>536.02405849345485</v>
      </c>
      <c r="L94" s="82">
        <f t="shared" si="17"/>
        <v>5683.5566837083779</v>
      </c>
      <c r="M94" s="9"/>
      <c r="N94" s="9"/>
      <c r="O94" s="9"/>
      <c r="P94" s="9"/>
    </row>
    <row r="95" spans="1:16" s="1" customFormat="1" ht="17.25" customHeight="1" x14ac:dyDescent="0.3">
      <c r="A95" s="2">
        <v>79</v>
      </c>
      <c r="B95" s="10" t="s">
        <v>107</v>
      </c>
      <c r="C95" s="11">
        <v>6</v>
      </c>
      <c r="D95" s="12">
        <v>0.16611148378320012</v>
      </c>
      <c r="E95" s="3">
        <v>0.26533976247361463</v>
      </c>
      <c r="F95" s="3"/>
      <c r="G95" s="79">
        <f t="shared" si="13"/>
        <v>6.431451246256815</v>
      </c>
      <c r="H95" s="80">
        <f t="shared" si="14"/>
        <v>5046.5607242086717</v>
      </c>
      <c r="I95" s="80">
        <f t="shared" si="15"/>
        <v>5046.5607242086717</v>
      </c>
      <c r="J95" s="81">
        <f t="shared" si="12"/>
        <v>525.50962913247326</v>
      </c>
      <c r="K95" s="80">
        <f t="shared" si="16"/>
        <v>525.50962913247326</v>
      </c>
      <c r="L95" s="82">
        <f t="shared" si="17"/>
        <v>5572.0703533411452</v>
      </c>
      <c r="M95" s="9"/>
      <c r="N95" s="9"/>
      <c r="O95" s="9"/>
      <c r="P95" s="9"/>
    </row>
    <row r="96" spans="1:16" s="1" customFormat="1" ht="17.25" customHeight="1" x14ac:dyDescent="0.3">
      <c r="A96" s="2">
        <v>80</v>
      </c>
      <c r="B96" s="10" t="s">
        <v>145</v>
      </c>
      <c r="C96" s="11">
        <v>6</v>
      </c>
      <c r="D96" s="12">
        <v>0.1648335025137109</v>
      </c>
      <c r="E96" s="3">
        <v>0.17882616965507644</v>
      </c>
      <c r="F96" s="3"/>
      <c r="G96" s="79">
        <f t="shared" si="13"/>
        <v>6.3436596721687879</v>
      </c>
      <c r="H96" s="80">
        <f t="shared" si="14"/>
        <v>4977.6733933800424</v>
      </c>
      <c r="I96" s="80">
        <f t="shared" si="15"/>
        <v>4977.6733933800424</v>
      </c>
      <c r="J96" s="81">
        <f t="shared" si="12"/>
        <v>518.33623765775644</v>
      </c>
      <c r="K96" s="80">
        <f t="shared" si="16"/>
        <v>518.33623765775644</v>
      </c>
      <c r="L96" s="82">
        <f t="shared" si="17"/>
        <v>5496.0096310377985</v>
      </c>
      <c r="M96" s="9"/>
      <c r="N96" s="9"/>
      <c r="O96" s="9"/>
      <c r="P96" s="9"/>
    </row>
    <row r="97" spans="1:16" s="1" customFormat="1" ht="17.25" customHeight="1" x14ac:dyDescent="0.3">
      <c r="A97" s="2">
        <v>81</v>
      </c>
      <c r="B97" s="10" t="s">
        <v>122</v>
      </c>
      <c r="C97" s="11">
        <v>6</v>
      </c>
      <c r="D97" s="12">
        <v>0.16352943999382397</v>
      </c>
      <c r="E97" s="3">
        <v>0.51683445060425415</v>
      </c>
      <c r="F97" s="3"/>
      <c r="G97" s="79">
        <f t="shared" si="13"/>
        <v>6.6803638905980787</v>
      </c>
      <c r="H97" s="80">
        <f t="shared" si="14"/>
        <v>5241.8747717842698</v>
      </c>
      <c r="I97" s="80">
        <f t="shared" si="15"/>
        <v>5241.8747717842698</v>
      </c>
      <c r="J97" s="81">
        <f t="shared" si="12"/>
        <v>545.84811673125455</v>
      </c>
      <c r="K97" s="80">
        <f t="shared" si="16"/>
        <v>545.84811673125455</v>
      </c>
      <c r="L97" s="82">
        <f t="shared" si="17"/>
        <v>5787.7228885155246</v>
      </c>
      <c r="M97" s="9"/>
      <c r="N97" s="9"/>
      <c r="O97" s="9"/>
      <c r="P97" s="9"/>
    </row>
    <row r="98" spans="1:16" s="1" customFormat="1" ht="17.25" customHeight="1" x14ac:dyDescent="0.3">
      <c r="A98" s="2">
        <v>82</v>
      </c>
      <c r="B98" s="10" t="s">
        <v>150</v>
      </c>
      <c r="C98" s="11">
        <v>6</v>
      </c>
      <c r="D98" s="12">
        <v>0.15789588990791234</v>
      </c>
      <c r="E98" s="3">
        <v>0.36055183131915292</v>
      </c>
      <c r="F98" s="3"/>
      <c r="G98" s="79">
        <f t="shared" si="13"/>
        <v>6.5184477212270657</v>
      </c>
      <c r="H98" s="80">
        <f t="shared" si="14"/>
        <v>5114.8241653697924</v>
      </c>
      <c r="I98" s="80">
        <f t="shared" si="15"/>
        <v>5114.8241653697924</v>
      </c>
      <c r="J98" s="81">
        <f t="shared" si="12"/>
        <v>532.61805358396191</v>
      </c>
      <c r="K98" s="80">
        <f t="shared" si="16"/>
        <v>532.61805358396191</v>
      </c>
      <c r="L98" s="82">
        <f t="shared" si="17"/>
        <v>5647.4422189537545</v>
      </c>
      <c r="M98" s="9"/>
      <c r="N98" s="9"/>
      <c r="O98" s="9"/>
      <c r="P98" s="9"/>
    </row>
    <row r="99" spans="1:16" s="1" customFormat="1" ht="17.25" customHeight="1" x14ac:dyDescent="0.3">
      <c r="A99" s="2">
        <v>83</v>
      </c>
      <c r="B99" s="10" t="s">
        <v>134</v>
      </c>
      <c r="C99" s="11">
        <v>6</v>
      </c>
      <c r="D99" s="12">
        <v>0.15218409607080746</v>
      </c>
      <c r="E99" s="3">
        <v>0.2848388462341398</v>
      </c>
      <c r="F99" s="3"/>
      <c r="G99" s="79">
        <f t="shared" si="13"/>
        <v>6.4370229423049476</v>
      </c>
      <c r="H99" s="80">
        <f t="shared" si="14"/>
        <v>5050.9326616403823</v>
      </c>
      <c r="I99" s="80">
        <f t="shared" si="15"/>
        <v>5050.9326616403823</v>
      </c>
      <c r="J99" s="81">
        <f t="shared" si="12"/>
        <v>525.9648887328002</v>
      </c>
      <c r="K99" s="80">
        <f t="shared" si="16"/>
        <v>525.9648887328002</v>
      </c>
      <c r="L99" s="82">
        <f t="shared" si="17"/>
        <v>5576.8975503731826</v>
      </c>
      <c r="M99" s="9"/>
      <c r="N99" s="9"/>
      <c r="O99" s="9"/>
      <c r="P99" s="9"/>
    </row>
    <row r="100" spans="1:16" s="1" customFormat="1" ht="17.25" customHeight="1" x14ac:dyDescent="0.3">
      <c r="A100" s="2">
        <v>84</v>
      </c>
      <c r="B100" s="78" t="s">
        <v>39</v>
      </c>
      <c r="C100" s="11">
        <v>6</v>
      </c>
      <c r="D100" s="12">
        <v>0.15166247106285269</v>
      </c>
      <c r="E100" s="3">
        <v>0.58265291920855466</v>
      </c>
      <c r="F100" s="3"/>
      <c r="G100" s="8">
        <f t="shared" si="13"/>
        <v>6.7343153902714077</v>
      </c>
      <c r="H100" s="80">
        <f t="shared" si="14"/>
        <v>5284.2088436505601</v>
      </c>
      <c r="I100" s="80">
        <f t="shared" si="15"/>
        <v>5284.2088436505601</v>
      </c>
      <c r="J100" s="81">
        <f t="shared" si="12"/>
        <v>550.2564580991492</v>
      </c>
      <c r="K100" s="80">
        <f t="shared" si="16"/>
        <v>550.2564580991492</v>
      </c>
      <c r="L100" s="82">
        <f t="shared" si="17"/>
        <v>5834.4653017497094</v>
      </c>
      <c r="M100" s="9"/>
      <c r="N100" s="9"/>
      <c r="O100" s="9"/>
      <c r="P100" s="9"/>
    </row>
    <row r="101" spans="1:16" s="1" customFormat="1" ht="17.25" customHeight="1" x14ac:dyDescent="0.3">
      <c r="A101" s="2">
        <v>85</v>
      </c>
      <c r="B101" s="10" t="s">
        <v>137</v>
      </c>
      <c r="C101" s="11">
        <v>6</v>
      </c>
      <c r="D101" s="12">
        <v>0.13202328951335518</v>
      </c>
      <c r="E101" s="3">
        <v>0.32666401846396509</v>
      </c>
      <c r="F101" s="3"/>
      <c r="G101" s="79">
        <f t="shared" si="13"/>
        <v>6.4586873079773195</v>
      </c>
      <c r="H101" s="80">
        <f t="shared" si="14"/>
        <v>5067.9320188197935</v>
      </c>
      <c r="I101" s="80">
        <f t="shared" si="15"/>
        <v>5067.9320188197935</v>
      </c>
      <c r="J101" s="81">
        <f t="shared" si="12"/>
        <v>527.73506972834207</v>
      </c>
      <c r="K101" s="80">
        <f t="shared" si="16"/>
        <v>527.73506972834207</v>
      </c>
      <c r="L101" s="82">
        <f t="shared" si="17"/>
        <v>5595.6670885481353</v>
      </c>
      <c r="M101" s="9"/>
      <c r="N101" s="9"/>
      <c r="O101" s="9"/>
      <c r="P101" s="9"/>
    </row>
    <row r="102" spans="1:16" s="1" customFormat="1" ht="17.25" customHeight="1" x14ac:dyDescent="0.3">
      <c r="A102" s="2">
        <v>86</v>
      </c>
      <c r="B102" s="10" t="s">
        <v>111</v>
      </c>
      <c r="C102" s="11">
        <v>6</v>
      </c>
      <c r="D102" s="12">
        <v>0.12221673936380528</v>
      </c>
      <c r="E102" s="3">
        <v>0.35834096866229043</v>
      </c>
      <c r="F102" s="3"/>
      <c r="G102" s="79">
        <f t="shared" si="13"/>
        <v>6.4805577080260957</v>
      </c>
      <c r="H102" s="80">
        <f t="shared" si="14"/>
        <v>5085.0930447971141</v>
      </c>
      <c r="I102" s="80">
        <f t="shared" si="15"/>
        <v>5085.0930447971141</v>
      </c>
      <c r="J102" s="81">
        <f t="shared" si="12"/>
        <v>529.52208565655894</v>
      </c>
      <c r="K102" s="80">
        <f t="shared" si="16"/>
        <v>529.52208565655894</v>
      </c>
      <c r="L102" s="82">
        <f t="shared" si="17"/>
        <v>5614.6151304536734</v>
      </c>
      <c r="M102" s="9"/>
      <c r="N102" s="9"/>
      <c r="O102" s="9"/>
      <c r="P102" s="9"/>
    </row>
    <row r="103" spans="1:16" s="1" customFormat="1" ht="17.25" customHeight="1" x14ac:dyDescent="0.3">
      <c r="A103" s="2">
        <v>87</v>
      </c>
      <c r="B103" s="10" t="s">
        <v>121</v>
      </c>
      <c r="C103" s="11">
        <v>6</v>
      </c>
      <c r="D103" s="12">
        <v>0.11147126419993679</v>
      </c>
      <c r="E103" s="3">
        <v>0.40295690195077827</v>
      </c>
      <c r="F103" s="3"/>
      <c r="G103" s="79">
        <f t="shared" si="13"/>
        <v>6.5144281661507151</v>
      </c>
      <c r="H103" s="80">
        <f t="shared" si="14"/>
        <v>5111.6701449161801</v>
      </c>
      <c r="I103" s="80">
        <f t="shared" si="15"/>
        <v>5111.6701449161801</v>
      </c>
      <c r="J103" s="81">
        <f t="shared" si="12"/>
        <v>532.28961839623037</v>
      </c>
      <c r="K103" s="80">
        <f t="shared" si="16"/>
        <v>532.28961839623037</v>
      </c>
      <c r="L103" s="82">
        <f t="shared" si="17"/>
        <v>5643.9597633124104</v>
      </c>
      <c r="M103" s="9"/>
      <c r="N103" s="9"/>
      <c r="O103" s="9"/>
      <c r="P103" s="9"/>
    </row>
    <row r="104" spans="1:16" s="1" customFormat="1" ht="17.25" customHeight="1" x14ac:dyDescent="0.3">
      <c r="A104" s="2">
        <v>88</v>
      </c>
      <c r="B104" s="10" t="s">
        <v>73</v>
      </c>
      <c r="C104" s="11">
        <v>4</v>
      </c>
      <c r="D104" s="12">
        <v>1.106079748117716</v>
      </c>
      <c r="E104" s="3">
        <v>0.44641303843566615</v>
      </c>
      <c r="F104" s="3"/>
      <c r="G104" s="79">
        <f t="shared" si="13"/>
        <v>5.5524927865533824</v>
      </c>
      <c r="H104" s="80">
        <f t="shared" si="14"/>
        <v>4356.869226736474</v>
      </c>
      <c r="I104" s="80">
        <f t="shared" si="15"/>
        <v>4356.869226736474</v>
      </c>
      <c r="J104" s="81">
        <f t="shared" si="12"/>
        <v>453.6905145196659</v>
      </c>
      <c r="K104" s="80">
        <f t="shared" si="16"/>
        <v>453.6905145196659</v>
      </c>
      <c r="L104" s="82">
        <f t="shared" si="17"/>
        <v>4810.5597412561401</v>
      </c>
      <c r="M104" s="9"/>
      <c r="N104" s="9"/>
      <c r="O104" s="9"/>
      <c r="P104" s="9"/>
    </row>
    <row r="105" spans="1:16" s="1" customFormat="1" ht="17.25" customHeight="1" x14ac:dyDescent="0.3">
      <c r="A105" s="2">
        <v>89</v>
      </c>
      <c r="B105" s="10" t="s">
        <v>127</v>
      </c>
      <c r="C105" s="11">
        <v>4</v>
      </c>
      <c r="D105" s="12">
        <v>0.91785136399723333</v>
      </c>
      <c r="E105" s="3">
        <v>0.51440612604671676</v>
      </c>
      <c r="F105" s="3"/>
      <c r="G105" s="79">
        <f t="shared" si="13"/>
        <v>5.4322574900439502</v>
      </c>
      <c r="H105" s="80">
        <f t="shared" si="14"/>
        <v>4262.5243111342243</v>
      </c>
      <c r="I105" s="80">
        <f t="shared" si="15"/>
        <v>4262.5243111342243</v>
      </c>
      <c r="J105" s="81">
        <f t="shared" si="12"/>
        <v>443.86616793629111</v>
      </c>
      <c r="K105" s="80">
        <f t="shared" si="16"/>
        <v>443.86616793629111</v>
      </c>
      <c r="L105" s="82">
        <f t="shared" si="17"/>
        <v>4706.3904790705155</v>
      </c>
      <c r="M105" s="9"/>
      <c r="N105" s="9"/>
      <c r="O105" s="9"/>
      <c r="P105" s="9"/>
    </row>
    <row r="106" spans="1:16" s="1" customFormat="1" ht="17.25" customHeight="1" x14ac:dyDescent="0.3">
      <c r="A106" s="2">
        <v>90</v>
      </c>
      <c r="B106" s="10" t="s">
        <v>68</v>
      </c>
      <c r="C106" s="11">
        <v>4</v>
      </c>
      <c r="D106" s="12">
        <v>0.83087039392077344</v>
      </c>
      <c r="E106" s="3">
        <v>0.42738512212660346</v>
      </c>
      <c r="F106" s="3"/>
      <c r="G106" s="79">
        <f t="shared" si="13"/>
        <v>5.2582555160473765</v>
      </c>
      <c r="H106" s="80">
        <f t="shared" si="14"/>
        <v>4125.9903479144987</v>
      </c>
      <c r="I106" s="80">
        <f t="shared" si="15"/>
        <v>4125.9903479144987</v>
      </c>
      <c r="J106" s="81">
        <f t="shared" si="12"/>
        <v>429.64858168365851</v>
      </c>
      <c r="K106" s="80">
        <f t="shared" si="16"/>
        <v>429.64858168365851</v>
      </c>
      <c r="L106" s="82">
        <f t="shared" si="17"/>
        <v>4555.6389295981571</v>
      </c>
      <c r="M106" s="9"/>
      <c r="N106" s="9"/>
      <c r="O106" s="9"/>
      <c r="P106" s="9"/>
    </row>
    <row r="107" spans="1:16" s="1" customFormat="1" ht="17.25" customHeight="1" x14ac:dyDescent="0.3">
      <c r="A107" s="2">
        <v>91</v>
      </c>
      <c r="B107" s="10" t="s">
        <v>47</v>
      </c>
      <c r="C107" s="11">
        <v>4</v>
      </c>
      <c r="D107" s="12">
        <v>0.8137610936598566</v>
      </c>
      <c r="E107" s="3">
        <v>0.40466035350606583</v>
      </c>
      <c r="F107" s="3"/>
      <c r="G107" s="79">
        <f t="shared" si="13"/>
        <v>5.2184214471659223</v>
      </c>
      <c r="H107" s="80">
        <f t="shared" si="14"/>
        <v>4094.733787022496</v>
      </c>
      <c r="I107" s="80">
        <f t="shared" si="15"/>
        <v>4094.733787022496</v>
      </c>
      <c r="J107" s="81">
        <f t="shared" si="12"/>
        <v>426.39376625192932</v>
      </c>
      <c r="K107" s="80">
        <f t="shared" si="16"/>
        <v>426.39376625192932</v>
      </c>
      <c r="L107" s="82">
        <f t="shared" si="17"/>
        <v>4521.1275532744257</v>
      </c>
      <c r="M107" s="9"/>
      <c r="N107" s="9"/>
      <c r="O107" s="9"/>
      <c r="P107" s="9"/>
    </row>
    <row r="108" spans="1:16" s="1" customFormat="1" ht="17.25" customHeight="1" x14ac:dyDescent="0.3">
      <c r="A108" s="2">
        <v>92</v>
      </c>
      <c r="B108" s="10" t="s">
        <v>57</v>
      </c>
      <c r="C108" s="11">
        <v>4</v>
      </c>
      <c r="D108" s="12">
        <v>0.78509779947274139</v>
      </c>
      <c r="E108" s="3">
        <v>0.45735862076964123</v>
      </c>
      <c r="F108" s="3"/>
      <c r="G108" s="79">
        <f t="shared" si="13"/>
        <v>5.2424564202423829</v>
      </c>
      <c r="H108" s="80">
        <f t="shared" si="14"/>
        <v>4113.5932864559518</v>
      </c>
      <c r="I108" s="80">
        <f t="shared" si="15"/>
        <v>4113.5932864559518</v>
      </c>
      <c r="J108" s="81">
        <f t="shared" si="12"/>
        <v>428.35764801111566</v>
      </c>
      <c r="K108" s="80">
        <f t="shared" si="16"/>
        <v>428.35764801111566</v>
      </c>
      <c r="L108" s="82">
        <f t="shared" si="17"/>
        <v>4541.9509344670678</v>
      </c>
      <c r="M108" s="9"/>
      <c r="N108" s="9"/>
      <c r="O108" s="9"/>
      <c r="P108" s="9"/>
    </row>
    <row r="109" spans="1:16" s="1" customFormat="1" ht="17.25" customHeight="1" x14ac:dyDescent="0.3">
      <c r="A109" s="2">
        <v>93</v>
      </c>
      <c r="B109" s="10" t="s">
        <v>76</v>
      </c>
      <c r="C109" s="11">
        <v>4</v>
      </c>
      <c r="D109" s="12">
        <v>0.74991419268619142</v>
      </c>
      <c r="E109" s="3">
        <v>0.27592290830646471</v>
      </c>
      <c r="F109" s="3"/>
      <c r="G109" s="79">
        <f t="shared" si="13"/>
        <v>5.0258371009926552</v>
      </c>
      <c r="H109" s="80">
        <f t="shared" si="14"/>
        <v>3943.6188115243817</v>
      </c>
      <c r="I109" s="80">
        <f t="shared" si="15"/>
        <v>3943.6188115243817</v>
      </c>
      <c r="J109" s="81">
        <f t="shared" si="12"/>
        <v>410.65782665460506</v>
      </c>
      <c r="K109" s="80">
        <f t="shared" si="16"/>
        <v>410.65782665460506</v>
      </c>
      <c r="L109" s="82">
        <f t="shared" si="17"/>
        <v>4354.276638178987</v>
      </c>
      <c r="M109" s="9"/>
      <c r="N109" s="9"/>
      <c r="O109" s="9"/>
      <c r="P109" s="9"/>
    </row>
    <row r="110" spans="1:16" s="1" customFormat="1" ht="17.25" customHeight="1" x14ac:dyDescent="0.3">
      <c r="A110" s="2">
        <v>94</v>
      </c>
      <c r="B110" s="10" t="s">
        <v>77</v>
      </c>
      <c r="C110" s="11">
        <v>4</v>
      </c>
      <c r="D110" s="12">
        <v>0.71801682344975648</v>
      </c>
      <c r="E110" s="3">
        <v>0.31042686321356505</v>
      </c>
      <c r="F110" s="3"/>
      <c r="G110" s="79">
        <f t="shared" si="13"/>
        <v>5.028443686663322</v>
      </c>
      <c r="H110" s="80">
        <f t="shared" si="14"/>
        <v>3945.6641186201214</v>
      </c>
      <c r="I110" s="80">
        <f t="shared" si="15"/>
        <v>3945.6641186201214</v>
      </c>
      <c r="J110" s="81">
        <f t="shared" si="12"/>
        <v>410.87080904639276</v>
      </c>
      <c r="K110" s="80">
        <f t="shared" si="16"/>
        <v>410.87080904639276</v>
      </c>
      <c r="L110" s="82">
        <f t="shared" si="17"/>
        <v>4356.5349276665138</v>
      </c>
      <c r="M110" s="9"/>
      <c r="N110" s="9"/>
      <c r="O110" s="9"/>
      <c r="P110" s="9"/>
    </row>
    <row r="111" spans="1:16" s="1" customFormat="1" ht="17.25" customHeight="1" x14ac:dyDescent="0.3">
      <c r="A111" s="2">
        <v>95</v>
      </c>
      <c r="B111" s="10" t="s">
        <v>119</v>
      </c>
      <c r="C111" s="11">
        <v>4</v>
      </c>
      <c r="D111" s="12">
        <v>0.6491884036501232</v>
      </c>
      <c r="E111" s="3">
        <v>0.29154392150495234</v>
      </c>
      <c r="F111" s="3"/>
      <c r="G111" s="79">
        <f t="shared" si="13"/>
        <v>4.9407323251550759</v>
      </c>
      <c r="H111" s="80">
        <f t="shared" si="14"/>
        <v>3876.839728120076</v>
      </c>
      <c r="I111" s="80">
        <f t="shared" si="15"/>
        <v>3876.839728120076</v>
      </c>
      <c r="J111" s="81">
        <f t="shared" si="12"/>
        <v>403.7039716885368</v>
      </c>
      <c r="K111" s="80">
        <f t="shared" si="16"/>
        <v>403.7039716885368</v>
      </c>
      <c r="L111" s="82">
        <f t="shared" si="17"/>
        <v>4280.5436998086125</v>
      </c>
      <c r="M111" s="9"/>
      <c r="N111" s="9"/>
      <c r="O111" s="9"/>
      <c r="P111" s="9"/>
    </row>
    <row r="112" spans="1:16" s="1" customFormat="1" ht="17.25" customHeight="1" x14ac:dyDescent="0.3">
      <c r="A112" s="2">
        <v>96</v>
      </c>
      <c r="B112" s="10" t="s">
        <v>74</v>
      </c>
      <c r="C112" s="11">
        <v>4</v>
      </c>
      <c r="D112" s="12">
        <v>0.64128578477960829</v>
      </c>
      <c r="E112" s="3">
        <v>0.25182088098165201</v>
      </c>
      <c r="F112" s="3"/>
      <c r="G112" s="79">
        <f t="shared" si="13"/>
        <v>4.8931066657612607</v>
      </c>
      <c r="H112" s="80">
        <f t="shared" si="14"/>
        <v>3839.4693473213015</v>
      </c>
      <c r="I112" s="80">
        <f t="shared" si="15"/>
        <v>3839.4693473213015</v>
      </c>
      <c r="J112" s="81">
        <f t="shared" ref="J112:J143" si="18">+K112</f>
        <v>399.81251054750743</v>
      </c>
      <c r="K112" s="80">
        <f t="shared" si="16"/>
        <v>399.81251054750743</v>
      </c>
      <c r="L112" s="82">
        <f t="shared" si="17"/>
        <v>4239.2818578688093</v>
      </c>
      <c r="M112" s="9"/>
      <c r="N112" s="9"/>
      <c r="O112" s="9"/>
      <c r="P112" s="9"/>
    </row>
    <row r="113" spans="1:16" s="1" customFormat="1" ht="17.25" customHeight="1" x14ac:dyDescent="0.3">
      <c r="A113" s="2">
        <v>97</v>
      </c>
      <c r="B113" s="10" t="s">
        <v>69</v>
      </c>
      <c r="C113" s="11">
        <v>4</v>
      </c>
      <c r="D113" s="12">
        <v>0.57522197752213522</v>
      </c>
      <c r="E113" s="3">
        <v>0.21398251026420173</v>
      </c>
      <c r="F113" s="3"/>
      <c r="G113" s="79">
        <f t="shared" ref="G113:G144" si="19">C113+D113+E113+F113</f>
        <v>4.7892044877863373</v>
      </c>
      <c r="H113" s="80">
        <f t="shared" ref="H113:H144" si="20">I113</f>
        <v>3757.9405242841735</v>
      </c>
      <c r="I113" s="80">
        <f t="shared" ref="I113:I140" si="21">G113*$F$8</f>
        <v>3757.9405242841735</v>
      </c>
      <c r="J113" s="81">
        <f t="shared" si="18"/>
        <v>391.3227322808313</v>
      </c>
      <c r="K113" s="80">
        <f t="shared" ref="K113:K140" si="22">G113*$P$9</f>
        <v>391.3227322808313</v>
      </c>
      <c r="L113" s="82">
        <f t="shared" ref="L113:L140" si="23">H113+J113</f>
        <v>4149.2632565650047</v>
      </c>
      <c r="M113" s="9"/>
      <c r="N113" s="9"/>
      <c r="O113" s="9"/>
      <c r="P113" s="9"/>
    </row>
    <row r="114" spans="1:16" s="1" customFormat="1" ht="17.25" customHeight="1" x14ac:dyDescent="0.3">
      <c r="A114" s="2">
        <v>98</v>
      </c>
      <c r="B114" s="10" t="s">
        <v>79</v>
      </c>
      <c r="C114" s="11">
        <v>4</v>
      </c>
      <c r="D114" s="12">
        <v>0.51046223278454905</v>
      </c>
      <c r="E114" s="3">
        <v>0.16026942079747628</v>
      </c>
      <c r="F114" s="3"/>
      <c r="G114" s="79">
        <f t="shared" si="19"/>
        <v>4.6707316535820258</v>
      </c>
      <c r="H114" s="80">
        <f t="shared" si="20"/>
        <v>3664.9785583003472</v>
      </c>
      <c r="I114" s="80">
        <f t="shared" si="21"/>
        <v>3664.9785583003472</v>
      </c>
      <c r="J114" s="81">
        <f t="shared" si="18"/>
        <v>381.64239532714362</v>
      </c>
      <c r="K114" s="80">
        <f t="shared" si="22"/>
        <v>381.64239532714362</v>
      </c>
      <c r="L114" s="82">
        <f t="shared" si="23"/>
        <v>4046.620953627491</v>
      </c>
      <c r="M114" s="9"/>
      <c r="N114" s="9"/>
      <c r="O114" s="9"/>
      <c r="P114" s="9"/>
    </row>
    <row r="115" spans="1:16" s="1" customFormat="1" ht="17.25" customHeight="1" x14ac:dyDescent="0.3">
      <c r="A115" s="2">
        <v>99</v>
      </c>
      <c r="B115" s="10" t="s">
        <v>66</v>
      </c>
      <c r="C115" s="11">
        <v>4</v>
      </c>
      <c r="D115" s="12">
        <v>0.49763025758886137</v>
      </c>
      <c r="E115" s="3">
        <v>0.37784005242281554</v>
      </c>
      <c r="F115" s="3"/>
      <c r="G115" s="79">
        <f t="shared" si="19"/>
        <v>4.8754703100116767</v>
      </c>
      <c r="H115" s="80">
        <f t="shared" si="20"/>
        <v>3825.6306448518048</v>
      </c>
      <c r="I115" s="80">
        <f t="shared" si="21"/>
        <v>3825.6306448518048</v>
      </c>
      <c r="J115" s="81">
        <f t="shared" si="18"/>
        <v>398.37145557960946</v>
      </c>
      <c r="K115" s="80">
        <f t="shared" si="22"/>
        <v>398.37145557960946</v>
      </c>
      <c r="L115" s="82">
        <f t="shared" si="23"/>
        <v>4224.002100431414</v>
      </c>
      <c r="M115" s="9"/>
      <c r="N115" s="9"/>
      <c r="O115" s="9"/>
      <c r="P115" s="9"/>
    </row>
    <row r="116" spans="1:16" s="1" customFormat="1" ht="17.25" customHeight="1" x14ac:dyDescent="0.3">
      <c r="A116" s="2">
        <v>100</v>
      </c>
      <c r="B116" s="10" t="s">
        <v>75</v>
      </c>
      <c r="C116" s="11">
        <v>4</v>
      </c>
      <c r="D116" s="12">
        <v>0.49350942002601861</v>
      </c>
      <c r="E116" s="3">
        <v>0.41469984458722836</v>
      </c>
      <c r="F116" s="3"/>
      <c r="G116" s="79">
        <f t="shared" si="19"/>
        <v>4.9082092646132471</v>
      </c>
      <c r="H116" s="80">
        <f t="shared" si="20"/>
        <v>3851.3198891790626</v>
      </c>
      <c r="I116" s="80">
        <f t="shared" si="21"/>
        <v>3851.3198891790626</v>
      </c>
      <c r="J116" s="81">
        <f t="shared" si="18"/>
        <v>401.04653391451393</v>
      </c>
      <c r="K116" s="80">
        <f t="shared" si="22"/>
        <v>401.04653391451393</v>
      </c>
      <c r="L116" s="82">
        <f t="shared" si="23"/>
        <v>4252.3664230935765</v>
      </c>
      <c r="M116" s="9"/>
      <c r="N116" s="9"/>
      <c r="O116" s="9"/>
      <c r="P116" s="9"/>
    </row>
    <row r="117" spans="1:16" s="1" customFormat="1" ht="17.25" customHeight="1" x14ac:dyDescent="0.3">
      <c r="A117" s="2">
        <v>101</v>
      </c>
      <c r="B117" s="10" t="s">
        <v>130</v>
      </c>
      <c r="C117" s="11">
        <v>4</v>
      </c>
      <c r="D117" s="12">
        <v>0.48829316994647087</v>
      </c>
      <c r="E117" s="3">
        <v>0.28762960729280235</v>
      </c>
      <c r="F117" s="3"/>
      <c r="G117" s="79">
        <f t="shared" si="19"/>
        <v>4.7759227772392734</v>
      </c>
      <c r="H117" s="80">
        <f t="shared" si="20"/>
        <v>3747.5187771184574</v>
      </c>
      <c r="I117" s="80">
        <f t="shared" si="21"/>
        <v>3747.5187771184574</v>
      </c>
      <c r="J117" s="81">
        <f t="shared" si="18"/>
        <v>390.23749249332695</v>
      </c>
      <c r="K117" s="80">
        <f t="shared" si="22"/>
        <v>390.23749249332695</v>
      </c>
      <c r="L117" s="82">
        <f t="shared" si="23"/>
        <v>4137.7562696117839</v>
      </c>
      <c r="M117" s="9"/>
      <c r="N117" s="9"/>
      <c r="O117" s="9"/>
      <c r="P117" s="9"/>
    </row>
    <row r="118" spans="1:16" s="1" customFormat="1" ht="17.25" customHeight="1" x14ac:dyDescent="0.3">
      <c r="A118" s="2">
        <v>102</v>
      </c>
      <c r="B118" s="10" t="s">
        <v>60</v>
      </c>
      <c r="C118" s="11">
        <v>4</v>
      </c>
      <c r="D118" s="12">
        <v>0.4859197761602766</v>
      </c>
      <c r="E118" s="3">
        <v>0.20151469462550164</v>
      </c>
      <c r="F118" s="3"/>
      <c r="G118" s="79">
        <f t="shared" si="19"/>
        <v>4.687434470785778</v>
      </c>
      <c r="H118" s="80">
        <f t="shared" si="20"/>
        <v>3678.0847419681704</v>
      </c>
      <c r="I118" s="80">
        <f t="shared" si="21"/>
        <v>3678.0847419681704</v>
      </c>
      <c r="J118" s="81">
        <f t="shared" si="18"/>
        <v>383.00717147767728</v>
      </c>
      <c r="K118" s="80">
        <f t="shared" si="22"/>
        <v>383.00717147767728</v>
      </c>
      <c r="L118" s="82">
        <f t="shared" si="23"/>
        <v>4061.0919134458477</v>
      </c>
      <c r="M118" s="9"/>
      <c r="N118" s="9"/>
      <c r="O118" s="9"/>
      <c r="P118" s="9"/>
    </row>
    <row r="119" spans="1:16" s="1" customFormat="1" ht="17.25" customHeight="1" x14ac:dyDescent="0.3">
      <c r="A119" s="2">
        <v>103</v>
      </c>
      <c r="B119" s="10" t="s">
        <v>58</v>
      </c>
      <c r="C119" s="11">
        <v>4</v>
      </c>
      <c r="D119" s="12">
        <v>0.47373983222453242</v>
      </c>
      <c r="E119" s="3">
        <v>0.33043335807566521</v>
      </c>
      <c r="F119" s="3"/>
      <c r="G119" s="79">
        <f t="shared" si="19"/>
        <v>4.8041731903001974</v>
      </c>
      <c r="H119" s="80">
        <f t="shared" si="20"/>
        <v>3769.6860018298171</v>
      </c>
      <c r="I119" s="80">
        <f t="shared" si="21"/>
        <v>3769.6860018298171</v>
      </c>
      <c r="J119" s="81">
        <f t="shared" si="18"/>
        <v>392.54581506657598</v>
      </c>
      <c r="K119" s="80">
        <f t="shared" si="22"/>
        <v>392.54581506657598</v>
      </c>
      <c r="L119" s="82">
        <f t="shared" si="23"/>
        <v>4162.231816896393</v>
      </c>
      <c r="M119" s="9"/>
      <c r="N119" s="9"/>
      <c r="O119" s="9"/>
      <c r="P119" s="9"/>
    </row>
    <row r="120" spans="1:16" s="1" customFormat="1" ht="17.25" customHeight="1" x14ac:dyDescent="0.3">
      <c r="A120" s="2">
        <v>104</v>
      </c>
      <c r="B120" s="10" t="s">
        <v>78</v>
      </c>
      <c r="C120" s="11">
        <v>4</v>
      </c>
      <c r="D120" s="12">
        <v>0.46255097580390236</v>
      </c>
      <c r="E120" s="3">
        <v>0.19339611700030157</v>
      </c>
      <c r="F120" s="3"/>
      <c r="G120" s="79">
        <f t="shared" si="19"/>
        <v>4.6559470928042037</v>
      </c>
      <c r="H120" s="80">
        <f t="shared" si="20"/>
        <v>3653.3775710753475</v>
      </c>
      <c r="I120" s="80">
        <f t="shared" si="21"/>
        <v>3653.3775710753475</v>
      </c>
      <c r="J120" s="81">
        <f t="shared" si="18"/>
        <v>380.43435864090395</v>
      </c>
      <c r="K120" s="80">
        <f t="shared" si="22"/>
        <v>380.43435864090395</v>
      </c>
      <c r="L120" s="82">
        <f t="shared" si="23"/>
        <v>4033.8119297162516</v>
      </c>
      <c r="M120" s="9"/>
      <c r="N120" s="9"/>
      <c r="O120" s="9"/>
      <c r="P120" s="9"/>
    </row>
    <row r="121" spans="1:16" s="1" customFormat="1" ht="17.25" customHeight="1" x14ac:dyDescent="0.3">
      <c r="A121" s="2">
        <v>105</v>
      </c>
      <c r="B121" s="10" t="s">
        <v>128</v>
      </c>
      <c r="C121" s="11">
        <v>4</v>
      </c>
      <c r="D121" s="12">
        <v>0.45884743824742341</v>
      </c>
      <c r="E121" s="3">
        <v>0.42974095938391593</v>
      </c>
      <c r="F121" s="3"/>
      <c r="G121" s="79">
        <f t="shared" si="19"/>
        <v>4.8885883976313398</v>
      </c>
      <c r="H121" s="80">
        <f t="shared" si="20"/>
        <v>3835.9240021709093</v>
      </c>
      <c r="I121" s="80">
        <f t="shared" si="21"/>
        <v>3835.9240021709093</v>
      </c>
      <c r="J121" s="81">
        <f t="shared" si="18"/>
        <v>399.44332584589631</v>
      </c>
      <c r="K121" s="80">
        <f t="shared" si="22"/>
        <v>399.44332584589631</v>
      </c>
      <c r="L121" s="82">
        <f t="shared" si="23"/>
        <v>4235.3673280168059</v>
      </c>
      <c r="M121" s="9"/>
      <c r="N121" s="9"/>
      <c r="O121" s="9"/>
      <c r="P121" s="9"/>
    </row>
    <row r="122" spans="1:16" s="1" customFormat="1" ht="17.25" customHeight="1" x14ac:dyDescent="0.3">
      <c r="A122" s="2">
        <v>106</v>
      </c>
      <c r="B122" s="10" t="s">
        <v>43</v>
      </c>
      <c r="C122" s="11">
        <v>4</v>
      </c>
      <c r="D122" s="12">
        <v>0.45623931320764954</v>
      </c>
      <c r="E122" s="3">
        <v>0.92975835633596993</v>
      </c>
      <c r="F122" s="3"/>
      <c r="G122" s="79">
        <f t="shared" si="19"/>
        <v>5.3859976695436194</v>
      </c>
      <c r="H122" s="80">
        <f t="shared" si="20"/>
        <v>4226.2256618392012</v>
      </c>
      <c r="I122" s="80">
        <f t="shared" si="21"/>
        <v>4226.2256618392012</v>
      </c>
      <c r="J122" s="81">
        <f t="shared" si="18"/>
        <v>440.08630858821437</v>
      </c>
      <c r="K122" s="80">
        <f t="shared" si="22"/>
        <v>440.08630858821437</v>
      </c>
      <c r="L122" s="82">
        <f t="shared" si="23"/>
        <v>4666.3119704274159</v>
      </c>
      <c r="M122" s="9"/>
      <c r="N122" s="9"/>
      <c r="O122" s="9"/>
      <c r="P122" s="9"/>
    </row>
    <row r="123" spans="1:16" s="1" customFormat="1" ht="17.25" customHeight="1" x14ac:dyDescent="0.3">
      <c r="A123" s="2">
        <v>107</v>
      </c>
      <c r="B123" s="10" t="s">
        <v>51</v>
      </c>
      <c r="C123" s="11">
        <v>4</v>
      </c>
      <c r="D123" s="12">
        <v>0.44726736307082726</v>
      </c>
      <c r="E123" s="3">
        <v>0.3337677738860152</v>
      </c>
      <c r="F123" s="3"/>
      <c r="G123" s="79">
        <f t="shared" si="19"/>
        <v>4.7810351369568416</v>
      </c>
      <c r="H123" s="80">
        <f t="shared" si="20"/>
        <v>3751.5302875491275</v>
      </c>
      <c r="I123" s="80">
        <f t="shared" si="21"/>
        <v>3751.5302875491275</v>
      </c>
      <c r="J123" s="81">
        <f t="shared" si="18"/>
        <v>390.65522002577688</v>
      </c>
      <c r="K123" s="80">
        <f t="shared" si="22"/>
        <v>390.65522002577688</v>
      </c>
      <c r="L123" s="82">
        <f t="shared" si="23"/>
        <v>4142.1855075749045</v>
      </c>
      <c r="M123" s="9"/>
      <c r="N123" s="9"/>
      <c r="O123" s="9"/>
      <c r="P123" s="9"/>
    </row>
    <row r="124" spans="1:16" s="1" customFormat="1" ht="17.25" customHeight="1" x14ac:dyDescent="0.3">
      <c r="A124" s="2">
        <v>108</v>
      </c>
      <c r="B124" s="10" t="s">
        <v>126</v>
      </c>
      <c r="C124" s="11">
        <v>4</v>
      </c>
      <c r="D124" s="12">
        <v>0.4404079942162219</v>
      </c>
      <c r="E124" s="3">
        <v>0.54988865950685439</v>
      </c>
      <c r="F124" s="3"/>
      <c r="G124" s="79">
        <f t="shared" si="19"/>
        <v>4.9902966537230764</v>
      </c>
      <c r="H124" s="80">
        <f t="shared" si="20"/>
        <v>3915.7313226134061</v>
      </c>
      <c r="I124" s="80">
        <f t="shared" si="21"/>
        <v>3915.7313226134061</v>
      </c>
      <c r="J124" s="81">
        <f t="shared" si="18"/>
        <v>407.75384020602411</v>
      </c>
      <c r="K124" s="80">
        <f t="shared" si="22"/>
        <v>407.75384020602411</v>
      </c>
      <c r="L124" s="82">
        <f t="shared" si="23"/>
        <v>4323.4851628194301</v>
      </c>
      <c r="M124" s="9"/>
      <c r="N124" s="9"/>
      <c r="O124" s="9"/>
      <c r="P124" s="9"/>
    </row>
    <row r="125" spans="1:16" s="1" customFormat="1" ht="17.25" customHeight="1" x14ac:dyDescent="0.3">
      <c r="A125" s="2">
        <v>109</v>
      </c>
      <c r="B125" s="10" t="s">
        <v>59</v>
      </c>
      <c r="C125" s="11">
        <v>4</v>
      </c>
      <c r="D125" s="12">
        <v>0.43002765655792174</v>
      </c>
      <c r="E125" s="3">
        <v>0.33902310315232775</v>
      </c>
      <c r="F125" s="3"/>
      <c r="G125" s="79">
        <f t="shared" si="19"/>
        <v>4.7690507597102494</v>
      </c>
      <c r="H125" s="80">
        <f t="shared" si="20"/>
        <v>3742.1265176687366</v>
      </c>
      <c r="I125" s="80">
        <f t="shared" si="21"/>
        <v>3742.1265176687366</v>
      </c>
      <c r="J125" s="81">
        <f t="shared" si="18"/>
        <v>389.67598448451304</v>
      </c>
      <c r="K125" s="80">
        <f t="shared" si="22"/>
        <v>389.67598448451304</v>
      </c>
      <c r="L125" s="82">
        <f t="shared" si="23"/>
        <v>4131.8025021532494</v>
      </c>
      <c r="M125" s="9"/>
      <c r="N125" s="9"/>
      <c r="O125" s="9"/>
      <c r="P125" s="9"/>
    </row>
    <row r="126" spans="1:16" s="1" customFormat="1" ht="17.25" customHeight="1" x14ac:dyDescent="0.3">
      <c r="A126" s="2">
        <v>110</v>
      </c>
      <c r="B126" s="10" t="s">
        <v>52</v>
      </c>
      <c r="C126" s="11">
        <v>4</v>
      </c>
      <c r="D126" s="12">
        <v>0.42410721271763496</v>
      </c>
      <c r="E126" s="3">
        <v>0.35286817749530286</v>
      </c>
      <c r="F126" s="3"/>
      <c r="G126" s="79">
        <f t="shared" si="19"/>
        <v>4.7769753902129377</v>
      </c>
      <c r="H126" s="80">
        <f t="shared" si="20"/>
        <v>3748.3447299380136</v>
      </c>
      <c r="I126" s="80">
        <f t="shared" si="21"/>
        <v>3748.3447299380136</v>
      </c>
      <c r="J126" s="81">
        <f t="shared" si="18"/>
        <v>390.32350080346259</v>
      </c>
      <c r="K126" s="80">
        <f t="shared" si="22"/>
        <v>390.32350080346259</v>
      </c>
      <c r="L126" s="82">
        <f t="shared" si="23"/>
        <v>4138.6682307414758</v>
      </c>
      <c r="M126" s="9"/>
      <c r="N126" s="9"/>
      <c r="O126" s="9"/>
      <c r="P126" s="9"/>
    </row>
    <row r="127" spans="1:16" s="1" customFormat="1" ht="17.25" customHeight="1" x14ac:dyDescent="0.3">
      <c r="A127" s="2">
        <v>111</v>
      </c>
      <c r="B127" s="10" t="s">
        <v>56</v>
      </c>
      <c r="C127" s="11">
        <v>4</v>
      </c>
      <c r="D127" s="12">
        <v>0.42405505021683954</v>
      </c>
      <c r="E127" s="3">
        <v>0.43655476560506606</v>
      </c>
      <c r="F127" s="3"/>
      <c r="G127" s="79">
        <f t="shared" si="19"/>
        <v>4.8606098158219053</v>
      </c>
      <c r="H127" s="80">
        <f t="shared" si="20"/>
        <v>3813.9700750287684</v>
      </c>
      <c r="I127" s="80">
        <f t="shared" si="21"/>
        <v>3813.9700750287684</v>
      </c>
      <c r="J127" s="81">
        <f t="shared" si="18"/>
        <v>397.15721442448336</v>
      </c>
      <c r="K127" s="80">
        <f t="shared" si="22"/>
        <v>397.15721442448336</v>
      </c>
      <c r="L127" s="82">
        <f t="shared" si="23"/>
        <v>4211.1272894532522</v>
      </c>
      <c r="M127" s="9"/>
      <c r="N127" s="9"/>
      <c r="O127" s="9"/>
      <c r="P127" s="9"/>
    </row>
    <row r="128" spans="1:16" s="1" customFormat="1" ht="17.25" customHeight="1" x14ac:dyDescent="0.3">
      <c r="A128" s="2">
        <v>112</v>
      </c>
      <c r="B128" s="10" t="s">
        <v>71</v>
      </c>
      <c r="C128" s="11">
        <v>4</v>
      </c>
      <c r="D128" s="12">
        <v>0.39192294972682495</v>
      </c>
      <c r="E128" s="3">
        <v>0.35725365915891538</v>
      </c>
      <c r="F128" s="3"/>
      <c r="G128" s="79">
        <f t="shared" si="19"/>
        <v>4.7491766088857403</v>
      </c>
      <c r="H128" s="80">
        <f t="shared" si="20"/>
        <v>3726.5318866690318</v>
      </c>
      <c r="I128" s="80">
        <f t="shared" si="21"/>
        <v>3726.5318866690318</v>
      </c>
      <c r="J128" s="81">
        <f t="shared" si="18"/>
        <v>388.05208076057687</v>
      </c>
      <c r="K128" s="80">
        <f t="shared" si="22"/>
        <v>388.05208076057687</v>
      </c>
      <c r="L128" s="82">
        <f t="shared" si="23"/>
        <v>4114.5839674296085</v>
      </c>
      <c r="M128" s="9"/>
      <c r="N128" s="9"/>
      <c r="O128" s="9"/>
      <c r="P128" s="9"/>
    </row>
    <row r="129" spans="1:16" s="1" customFormat="1" ht="17.25" customHeight="1" x14ac:dyDescent="0.3">
      <c r="A129" s="2">
        <v>113</v>
      </c>
      <c r="B129" s="10" t="s">
        <v>54</v>
      </c>
      <c r="C129" s="11">
        <v>4</v>
      </c>
      <c r="D129" s="12">
        <v>0.39147956847006343</v>
      </c>
      <c r="E129" s="3">
        <v>0.80667492055391898</v>
      </c>
      <c r="F129" s="3"/>
      <c r="G129" s="79">
        <f t="shared" si="19"/>
        <v>5.1981544890239828</v>
      </c>
      <c r="H129" s="80">
        <f t="shared" si="20"/>
        <v>4078.8309322791251</v>
      </c>
      <c r="I129" s="80">
        <f t="shared" si="21"/>
        <v>4078.8309322791251</v>
      </c>
      <c r="J129" s="81">
        <f t="shared" si="18"/>
        <v>424.7377665017932</v>
      </c>
      <c r="K129" s="80">
        <f t="shared" si="22"/>
        <v>424.7377665017932</v>
      </c>
      <c r="L129" s="82">
        <f t="shared" si="23"/>
        <v>4503.5686987809186</v>
      </c>
      <c r="M129" s="9"/>
      <c r="N129" s="9"/>
      <c r="O129" s="9"/>
      <c r="P129" s="9"/>
    </row>
    <row r="130" spans="1:16" s="1" customFormat="1" ht="17.25" customHeight="1" x14ac:dyDescent="0.3">
      <c r="A130" s="2">
        <v>114</v>
      </c>
      <c r="B130" s="10" t="s">
        <v>64</v>
      </c>
      <c r="C130" s="11">
        <v>4</v>
      </c>
      <c r="D130" s="12">
        <v>0.36198167427022054</v>
      </c>
      <c r="E130" s="3">
        <v>0.37182360650414054</v>
      </c>
      <c r="F130" s="3"/>
      <c r="G130" s="79">
        <f t="shared" si="19"/>
        <v>4.7338052807743605</v>
      </c>
      <c r="H130" s="80">
        <f t="shared" si="20"/>
        <v>3714.4704812792352</v>
      </c>
      <c r="I130" s="80">
        <f t="shared" si="21"/>
        <v>3714.4704812792352</v>
      </c>
      <c r="J130" s="81">
        <f t="shared" si="18"/>
        <v>386.79609970345757</v>
      </c>
      <c r="K130" s="80">
        <f t="shared" si="22"/>
        <v>386.79609970345757</v>
      </c>
      <c r="L130" s="82">
        <f t="shared" si="23"/>
        <v>4101.2665809826931</v>
      </c>
      <c r="M130" s="9"/>
      <c r="N130" s="9"/>
      <c r="O130" s="9"/>
      <c r="P130" s="9"/>
    </row>
    <row r="131" spans="1:16" s="1" customFormat="1" ht="17.25" customHeight="1" x14ac:dyDescent="0.3">
      <c r="A131" s="2">
        <v>115</v>
      </c>
      <c r="B131" s="10" t="s">
        <v>72</v>
      </c>
      <c r="C131" s="11">
        <v>4</v>
      </c>
      <c r="D131" s="12">
        <v>0.35128836160714749</v>
      </c>
      <c r="E131" s="3">
        <v>0.28476635893391478</v>
      </c>
      <c r="F131" s="3"/>
      <c r="G131" s="79">
        <f t="shared" si="19"/>
        <v>4.636054720541062</v>
      </c>
      <c r="H131" s="80">
        <f t="shared" si="20"/>
        <v>3637.7686422767447</v>
      </c>
      <c r="I131" s="80">
        <f t="shared" si="21"/>
        <v>3637.7686422767447</v>
      </c>
      <c r="J131" s="81">
        <f t="shared" si="18"/>
        <v>378.80896605526436</v>
      </c>
      <c r="K131" s="80">
        <f t="shared" si="22"/>
        <v>378.80896605526436</v>
      </c>
      <c r="L131" s="82">
        <f t="shared" si="23"/>
        <v>4016.5776083320088</v>
      </c>
      <c r="M131" s="9"/>
      <c r="N131" s="9"/>
      <c r="O131" s="9"/>
      <c r="P131" s="9"/>
    </row>
    <row r="132" spans="1:16" s="1" customFormat="1" ht="17.25" customHeight="1" x14ac:dyDescent="0.3">
      <c r="A132" s="2">
        <v>116</v>
      </c>
      <c r="B132" s="10" t="s">
        <v>129</v>
      </c>
      <c r="C132" s="11">
        <v>4</v>
      </c>
      <c r="D132" s="12">
        <v>0.3209819486449747</v>
      </c>
      <c r="E132" s="3">
        <v>0.4198826865533159</v>
      </c>
      <c r="F132" s="3"/>
      <c r="G132" s="79">
        <f t="shared" si="19"/>
        <v>4.7408646351982906</v>
      </c>
      <c r="H132" s="80">
        <f t="shared" si="20"/>
        <v>3720.0097381918658</v>
      </c>
      <c r="I132" s="80">
        <f t="shared" si="21"/>
        <v>3720.0097381918658</v>
      </c>
      <c r="J132" s="81">
        <f t="shared" si="18"/>
        <v>387.37291488609515</v>
      </c>
      <c r="K132" s="80">
        <f t="shared" si="22"/>
        <v>387.37291488609515</v>
      </c>
      <c r="L132" s="82">
        <f t="shared" si="23"/>
        <v>4107.3826530779606</v>
      </c>
      <c r="M132" s="9"/>
      <c r="N132" s="9"/>
      <c r="O132" s="9"/>
      <c r="P132" s="9"/>
    </row>
    <row r="133" spans="1:16" s="1" customFormat="1" ht="17.25" customHeight="1" x14ac:dyDescent="0.3">
      <c r="A133" s="2">
        <v>117</v>
      </c>
      <c r="B133" s="10" t="s">
        <v>136</v>
      </c>
      <c r="C133" s="11">
        <v>4</v>
      </c>
      <c r="D133" s="12">
        <v>0.28483333559370838</v>
      </c>
      <c r="E133" s="3">
        <v>0.41589588504094088</v>
      </c>
      <c r="F133" s="3"/>
      <c r="G133" s="79">
        <f t="shared" si="19"/>
        <v>4.7007292206346492</v>
      </c>
      <c r="H133" s="80">
        <f t="shared" si="20"/>
        <v>3688.5167206704177</v>
      </c>
      <c r="I133" s="80">
        <f t="shared" si="21"/>
        <v>3688.5167206704177</v>
      </c>
      <c r="J133" s="81">
        <f t="shared" si="18"/>
        <v>384.09347669791129</v>
      </c>
      <c r="K133" s="80">
        <f t="shared" si="22"/>
        <v>384.09347669791129</v>
      </c>
      <c r="L133" s="82">
        <f t="shared" si="23"/>
        <v>4072.610197368329</v>
      </c>
      <c r="M133" s="9"/>
      <c r="N133" s="9"/>
      <c r="O133" s="9"/>
      <c r="P133" s="9"/>
    </row>
    <row r="134" spans="1:16" s="1" customFormat="1" ht="17.25" customHeight="1" x14ac:dyDescent="0.3">
      <c r="A134" s="2">
        <v>118</v>
      </c>
      <c r="B134" s="13" t="s">
        <v>153</v>
      </c>
      <c r="C134" s="11">
        <v>2</v>
      </c>
      <c r="D134" s="12">
        <v>1.958806229871795</v>
      </c>
      <c r="E134" s="3">
        <v>0.12649033889262604</v>
      </c>
      <c r="F134" s="3"/>
      <c r="G134" s="79">
        <f t="shared" si="19"/>
        <v>4.0852965687644209</v>
      </c>
      <c r="H134" s="80">
        <f t="shared" si="20"/>
        <v>3205.6057678537409</v>
      </c>
      <c r="I134" s="80">
        <f t="shared" si="21"/>
        <v>3205.6057678537409</v>
      </c>
      <c r="J134" s="81">
        <f t="shared" si="18"/>
        <v>333.806881611216</v>
      </c>
      <c r="K134" s="80">
        <f t="shared" si="22"/>
        <v>333.806881611216</v>
      </c>
      <c r="L134" s="82">
        <f t="shared" si="23"/>
        <v>3539.4126494649568</v>
      </c>
      <c r="M134" s="9"/>
      <c r="N134" s="9"/>
      <c r="O134" s="9"/>
      <c r="P134" s="9"/>
    </row>
    <row r="135" spans="1:16" s="1" customFormat="1" ht="17.25" customHeight="1" x14ac:dyDescent="0.3">
      <c r="A135" s="2">
        <v>119</v>
      </c>
      <c r="B135" s="10" t="s">
        <v>155</v>
      </c>
      <c r="C135" s="11">
        <v>2</v>
      </c>
      <c r="D135" s="12">
        <v>1.1392290173732424</v>
      </c>
      <c r="E135" s="3">
        <v>0.19368606620120157</v>
      </c>
      <c r="F135" s="3"/>
      <c r="G135" s="79">
        <f t="shared" si="19"/>
        <v>3.3329150835744441</v>
      </c>
      <c r="H135" s="80">
        <f t="shared" si="20"/>
        <v>2615.2353044235174</v>
      </c>
      <c r="I135" s="80">
        <f t="shared" si="21"/>
        <v>2615.2353044235174</v>
      </c>
      <c r="J135" s="81">
        <f t="shared" si="18"/>
        <v>272.33028789864727</v>
      </c>
      <c r="K135" s="80">
        <f t="shared" si="22"/>
        <v>272.33028789864727</v>
      </c>
      <c r="L135" s="82">
        <f t="shared" si="23"/>
        <v>2887.5655923221648</v>
      </c>
      <c r="M135" s="9"/>
      <c r="N135" s="9"/>
      <c r="O135" s="9"/>
      <c r="P135" s="9"/>
    </row>
    <row r="136" spans="1:16" s="1" customFormat="1" ht="17.25" customHeight="1" x14ac:dyDescent="0.3">
      <c r="A136" s="2">
        <v>120</v>
      </c>
      <c r="B136" s="10" t="s">
        <v>158</v>
      </c>
      <c r="C136" s="11">
        <v>2</v>
      </c>
      <c r="D136" s="12">
        <v>0.99849459022704257</v>
      </c>
      <c r="E136" s="3">
        <v>0.21970900698197676</v>
      </c>
      <c r="F136" s="3"/>
      <c r="G136" s="79">
        <f t="shared" si="19"/>
        <v>3.2182035972090191</v>
      </c>
      <c r="H136" s="80">
        <f t="shared" si="20"/>
        <v>2525.2247516661937</v>
      </c>
      <c r="I136" s="80">
        <f t="shared" si="21"/>
        <v>2525.2247516661937</v>
      </c>
      <c r="J136" s="81">
        <f t="shared" si="18"/>
        <v>262.95728819003341</v>
      </c>
      <c r="K136" s="80">
        <f t="shared" si="22"/>
        <v>262.95728819003341</v>
      </c>
      <c r="L136" s="82">
        <f t="shared" si="23"/>
        <v>2788.1820398562272</v>
      </c>
      <c r="M136" s="9"/>
      <c r="N136" s="9"/>
      <c r="O136" s="9"/>
      <c r="P136" s="9"/>
    </row>
    <row r="137" spans="1:16" s="1" customFormat="1" ht="17.25" customHeight="1" x14ac:dyDescent="0.3">
      <c r="A137" s="2">
        <v>121</v>
      </c>
      <c r="B137" s="10" t="s">
        <v>152</v>
      </c>
      <c r="C137" s="11">
        <v>2</v>
      </c>
      <c r="D137" s="12">
        <v>0.84127681282947142</v>
      </c>
      <c r="E137" s="3">
        <v>0.29067407390225236</v>
      </c>
      <c r="F137" s="3"/>
      <c r="G137" s="79">
        <f t="shared" si="19"/>
        <v>3.1319508867317238</v>
      </c>
      <c r="H137" s="80">
        <f t="shared" si="20"/>
        <v>2457.5449194814132</v>
      </c>
      <c r="I137" s="80">
        <f t="shared" si="21"/>
        <v>2457.5449194814132</v>
      </c>
      <c r="J137" s="81">
        <f t="shared" si="18"/>
        <v>255.90963624351906</v>
      </c>
      <c r="K137" s="80">
        <f t="shared" si="22"/>
        <v>255.90963624351906</v>
      </c>
      <c r="L137" s="82">
        <f t="shared" si="23"/>
        <v>2713.4545557249321</v>
      </c>
      <c r="M137" s="9"/>
      <c r="N137" s="9"/>
      <c r="O137" s="9"/>
      <c r="P137" s="9"/>
    </row>
    <row r="138" spans="1:16" s="1" customFormat="1" ht="17.25" customHeight="1" x14ac:dyDescent="0.3">
      <c r="A138" s="2">
        <v>122</v>
      </c>
      <c r="B138" s="10" t="s">
        <v>157</v>
      </c>
      <c r="C138" s="11">
        <v>2</v>
      </c>
      <c r="D138" s="12">
        <v>0.64073807852125575</v>
      </c>
      <c r="E138" s="3">
        <v>0.29969874278026493</v>
      </c>
      <c r="F138" s="3"/>
      <c r="G138" s="79">
        <f t="shared" si="19"/>
        <v>2.9404368213015211</v>
      </c>
      <c r="H138" s="80">
        <f t="shared" si="20"/>
        <v>2307.2697601546442</v>
      </c>
      <c r="I138" s="80">
        <f t="shared" si="21"/>
        <v>2307.2697601546442</v>
      </c>
      <c r="J138" s="81">
        <f t="shared" si="18"/>
        <v>240.2611485780869</v>
      </c>
      <c r="K138" s="80">
        <f t="shared" si="22"/>
        <v>240.2611485780869</v>
      </c>
      <c r="L138" s="82">
        <f t="shared" si="23"/>
        <v>2547.5309087327309</v>
      </c>
      <c r="M138" s="9"/>
      <c r="N138" s="9"/>
      <c r="O138" s="9"/>
      <c r="P138" s="9"/>
    </row>
    <row r="139" spans="1:16" s="1" customFormat="1" ht="17.25" customHeight="1" x14ac:dyDescent="0.3">
      <c r="A139" s="2">
        <v>123</v>
      </c>
      <c r="B139" s="10" t="s">
        <v>156</v>
      </c>
      <c r="C139" s="11">
        <v>2</v>
      </c>
      <c r="D139" s="12">
        <v>0.48931033871198271</v>
      </c>
      <c r="E139" s="3">
        <v>0.16795307462132639</v>
      </c>
      <c r="F139" s="3"/>
      <c r="G139" s="79">
        <f t="shared" si="19"/>
        <v>2.6572634133333088</v>
      </c>
      <c r="H139" s="80">
        <f t="shared" si="20"/>
        <v>2085.0723518131867</v>
      </c>
      <c r="I139" s="80">
        <f t="shared" si="21"/>
        <v>2085.0723518131867</v>
      </c>
      <c r="J139" s="81">
        <f t="shared" si="18"/>
        <v>217.12323663509218</v>
      </c>
      <c r="K139" s="80">
        <f t="shared" si="22"/>
        <v>217.12323663509218</v>
      </c>
      <c r="L139" s="82">
        <f t="shared" si="23"/>
        <v>2302.1955884482791</v>
      </c>
      <c r="M139" s="9"/>
      <c r="N139" s="9"/>
      <c r="O139" s="9"/>
      <c r="P139" s="9"/>
    </row>
    <row r="140" spans="1:16" s="1" customFormat="1" ht="17.25" customHeight="1" x14ac:dyDescent="0.3">
      <c r="A140" s="2">
        <v>124</v>
      </c>
      <c r="B140" s="10" t="s">
        <v>154</v>
      </c>
      <c r="C140" s="11">
        <v>2</v>
      </c>
      <c r="D140" s="12">
        <v>0.41208375628427729</v>
      </c>
      <c r="E140" s="3">
        <v>9.7821611653638285E-2</v>
      </c>
      <c r="F140" s="3"/>
      <c r="G140" s="79">
        <f t="shared" si="19"/>
        <v>2.5099053679379155</v>
      </c>
      <c r="H140" s="80">
        <f t="shared" si="20"/>
        <v>1969.4450546737794</v>
      </c>
      <c r="I140" s="80">
        <f t="shared" si="21"/>
        <v>1969.4450546737794</v>
      </c>
      <c r="J140" s="81">
        <f t="shared" si="18"/>
        <v>205.08270817264147</v>
      </c>
      <c r="K140" s="80">
        <f t="shared" si="22"/>
        <v>205.08270817264147</v>
      </c>
      <c r="L140" s="82">
        <f t="shared" si="23"/>
        <v>2174.527762846421</v>
      </c>
      <c r="M140" s="9"/>
      <c r="N140" s="9"/>
      <c r="O140" s="9"/>
      <c r="P140" s="9"/>
    </row>
    <row r="141" spans="1:16" s="1" customFormat="1" ht="17.25" customHeight="1" x14ac:dyDescent="0.25">
      <c r="A141" s="2"/>
      <c r="B141" s="78"/>
      <c r="C141" s="11"/>
      <c r="D141" s="12"/>
      <c r="E141" s="3"/>
      <c r="F141" s="3"/>
      <c r="G141" s="85"/>
      <c r="H141" s="86"/>
      <c r="I141" s="86"/>
      <c r="J141" s="87"/>
      <c r="K141" s="86"/>
      <c r="L141" s="88"/>
    </row>
    <row r="142" spans="1:16" s="1" customFormat="1" ht="17.25" customHeight="1" x14ac:dyDescent="0.25">
      <c r="A142" s="2"/>
      <c r="B142" s="78"/>
      <c r="C142" s="11"/>
      <c r="D142" s="12"/>
      <c r="E142" s="3"/>
      <c r="F142" s="3"/>
      <c r="G142" s="85"/>
      <c r="H142" s="86"/>
      <c r="I142" s="86"/>
      <c r="J142" s="87"/>
      <c r="K142" s="86"/>
      <c r="L142" s="88"/>
    </row>
    <row r="143" spans="1:16" s="1" customFormat="1" ht="17.25" customHeight="1" x14ac:dyDescent="0.25">
      <c r="A143" s="2"/>
      <c r="B143" s="78"/>
      <c r="C143" s="11"/>
      <c r="D143" s="12"/>
      <c r="E143" s="3"/>
      <c r="F143" s="3"/>
      <c r="G143" s="85"/>
      <c r="H143" s="86"/>
      <c r="I143" s="86"/>
      <c r="J143" s="87"/>
      <c r="K143" s="86"/>
      <c r="L143" s="88"/>
    </row>
    <row r="144" spans="1:16" s="1" customFormat="1" ht="17.25" customHeight="1" x14ac:dyDescent="0.25">
      <c r="A144" s="2"/>
      <c r="B144" s="78"/>
      <c r="C144" s="11"/>
      <c r="D144" s="12"/>
      <c r="E144" s="3"/>
      <c r="F144" s="3"/>
      <c r="G144" s="85"/>
      <c r="H144" s="86"/>
      <c r="I144" s="86"/>
      <c r="J144" s="87"/>
      <c r="K144" s="86"/>
      <c r="L144" s="88"/>
    </row>
    <row r="145" spans="1:14" s="1" customFormat="1" ht="17.25" customHeight="1" x14ac:dyDescent="0.25">
      <c r="A145" s="2"/>
      <c r="B145" s="78"/>
      <c r="C145" s="11"/>
      <c r="D145" s="12"/>
      <c r="E145" s="3"/>
      <c r="F145" s="3"/>
      <c r="G145" s="85"/>
      <c r="H145" s="86"/>
      <c r="I145" s="86"/>
      <c r="J145" s="87"/>
      <c r="K145" s="86"/>
      <c r="L145" s="88"/>
    </row>
    <row r="146" spans="1:14" s="20" customFormat="1" ht="17.25" customHeight="1" x14ac:dyDescent="0.25">
      <c r="A146" s="89"/>
      <c r="B146" s="90"/>
      <c r="C146" s="91"/>
      <c r="D146" s="92"/>
      <c r="E146" s="92"/>
      <c r="F146" s="92"/>
      <c r="G146" s="85"/>
      <c r="H146" s="86"/>
      <c r="I146" s="86"/>
      <c r="J146" s="87"/>
      <c r="K146" s="86"/>
      <c r="L146" s="88"/>
      <c r="M146" s="93"/>
      <c r="N146" s="93"/>
    </row>
    <row r="147" spans="1:14" ht="18.75" x14ac:dyDescent="0.3">
      <c r="A147" s="2"/>
      <c r="B147" s="94"/>
      <c r="C147" s="95"/>
      <c r="D147" s="12"/>
      <c r="E147" s="3"/>
      <c r="F147" s="3"/>
      <c r="G147" s="85"/>
      <c r="H147" s="86"/>
      <c r="I147" s="86"/>
      <c r="J147" s="87"/>
      <c r="K147" s="86"/>
      <c r="L147" s="88"/>
    </row>
    <row r="148" spans="1:14" ht="18.75" x14ac:dyDescent="0.3">
      <c r="A148" s="2"/>
      <c r="B148" s="94"/>
      <c r="C148" s="95"/>
      <c r="D148" s="12"/>
      <c r="E148" s="3"/>
      <c r="F148" s="3"/>
      <c r="G148" s="85"/>
      <c r="H148" s="86"/>
      <c r="I148" s="86"/>
      <c r="J148" s="87"/>
      <c r="K148" s="86"/>
      <c r="L148" s="88"/>
    </row>
    <row r="149" spans="1:14" ht="18.75" x14ac:dyDescent="0.3">
      <c r="A149" s="2"/>
      <c r="B149" s="94"/>
      <c r="C149" s="95"/>
      <c r="D149" s="12"/>
      <c r="E149" s="3"/>
      <c r="F149" s="3"/>
      <c r="G149" s="85"/>
      <c r="H149" s="86"/>
      <c r="I149" s="86"/>
      <c r="J149" s="87"/>
      <c r="K149" s="86"/>
      <c r="L149" s="88"/>
    </row>
    <row r="150" spans="1:14" x14ac:dyDescent="0.25">
      <c r="K150" s="100"/>
    </row>
    <row r="153" spans="1:14" ht="24" customHeight="1" x14ac:dyDescent="0.25"/>
    <row r="154" spans="1:14" ht="47.25" customHeight="1" x14ac:dyDescent="0.25"/>
    <row r="155" spans="1:14" ht="23.25" customHeight="1" x14ac:dyDescent="0.25"/>
  </sheetData>
  <sortState xmlns:xlrd2="http://schemas.microsoft.com/office/spreadsheetml/2017/richdata2" ref="B17:L140">
    <sortCondition descending="1" ref="C17:C140"/>
  </sortState>
  <mergeCells count="22">
    <mergeCell ref="A1:P1"/>
    <mergeCell ref="A2:P2"/>
    <mergeCell ref="K4:P4"/>
    <mergeCell ref="P5:P8"/>
    <mergeCell ref="G3:P3"/>
    <mergeCell ref="G4:I4"/>
    <mergeCell ref="E6:E7"/>
    <mergeCell ref="F6:F7"/>
    <mergeCell ref="A12:A13"/>
    <mergeCell ref="B12:B13"/>
    <mergeCell ref="C12:F12"/>
    <mergeCell ref="G12:G13"/>
    <mergeCell ref="H5:I5"/>
    <mergeCell ref="H6:I6"/>
    <mergeCell ref="H7:I7"/>
    <mergeCell ref="H8:I8"/>
    <mergeCell ref="H12:I12"/>
    <mergeCell ref="J12:K12"/>
    <mergeCell ref="L12:L13"/>
    <mergeCell ref="O5:O8"/>
    <mergeCell ref="K5:N5"/>
    <mergeCell ref="L6:M6"/>
  </mergeCells>
  <pageMargins left="0.35" right="0.24" top="0.39" bottom="0.35" header="0.3" footer="0.3"/>
  <pageSetup paperSize="9" scale="69" orientation="landscape" verticalDpi="0" r:id="rId1"/>
  <colBreaks count="1" manualBreakCount="1">
    <brk id="16" min="2" max="72"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PA PHAN BO VON</vt:lpstr>
      <vt:lpstr>'PA PHAN BO VON'!Print_Area</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ADMIN</cp:lastModifiedBy>
  <cp:lastPrinted>2026-06-22T03:25:26Z</cp:lastPrinted>
  <dcterms:created xsi:type="dcterms:W3CDTF">2026-01-08T04:09:55Z</dcterms:created>
  <dcterms:modified xsi:type="dcterms:W3CDTF">2026-06-25T08:54:53Z</dcterms:modified>
</cp:coreProperties>
</file>