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Du lieu F cu\CONG VIEC QLDTXD NAM 2026\Cong Viec Trong Tam Cua Phong Nam 2026\Xay Dung Van Ban QPPL\Ty Le Phan Tram Ho Tro DN Dau Tu Vao NN\"/>
    </mc:Choice>
  </mc:AlternateContent>
  <xr:revisionPtr revIDLastSave="0" documentId="13_ncr:1_{50DD982D-B49D-4BB7-84B5-4EF5C0643FF5}" xr6:coauthVersionLast="47" xr6:coauthVersionMax="47" xr10:uidLastSave="{00000000-0000-0000-0000-000000000000}"/>
  <bookViews>
    <workbookView xWindow="-120" yWindow="-120" windowWidth="24240" windowHeight="13140" xr2:uid="{31A7EB87-151C-4058-ACB7-5CD8FE5DA5A6}"/>
  </bookViews>
  <sheets>
    <sheet name="ĐỊnh mức hỗ trợ" sheetId="1" r:id="rId1"/>
  </sheets>
  <definedNames>
    <definedName name="chuong_pl" localSheetId="0">'ĐỊnh mức hỗ trợ'!$A$1</definedName>
    <definedName name="_xlnm.Print_Area" localSheetId="0">'ĐỊnh mức hỗ trợ'!$A$1:$G$110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15" i="1"/>
  <c r="F16" i="1"/>
  <c r="F17" i="1"/>
  <c r="F18" i="1"/>
  <c r="F19" i="1"/>
  <c r="F20" i="1"/>
  <c r="F21" i="1"/>
  <c r="F22" i="1"/>
  <c r="F23" i="1"/>
  <c r="F24" i="1"/>
  <c r="F25" i="1"/>
  <c r="F26" i="1"/>
  <c r="F29" i="1"/>
  <c r="F30" i="1"/>
  <c r="F31" i="1"/>
  <c r="F32" i="1"/>
  <c r="F33" i="1"/>
  <c r="F34" i="1"/>
  <c r="F35" i="1"/>
  <c r="F36" i="1"/>
  <c r="F37" i="1"/>
  <c r="F38" i="1"/>
  <c r="F39" i="1"/>
  <c r="F40" i="1"/>
  <c r="F41" i="1"/>
  <c r="F42" i="1"/>
  <c r="F44" i="1"/>
  <c r="F45" i="1"/>
  <c r="F46" i="1"/>
  <c r="F47" i="1"/>
  <c r="F48" i="1"/>
  <c r="F49" i="1"/>
  <c r="F51" i="1"/>
  <c r="F52" i="1"/>
  <c r="F53" i="1"/>
  <c r="F54" i="1"/>
  <c r="F55" i="1"/>
  <c r="F56" i="1"/>
  <c r="F58" i="1"/>
  <c r="F59" i="1"/>
  <c r="F60" i="1"/>
  <c r="F61" i="1"/>
  <c r="F63" i="1"/>
  <c r="F64" i="1"/>
  <c r="F65" i="1"/>
  <c r="F67" i="1"/>
  <c r="F68" i="1"/>
  <c r="F73" i="1"/>
  <c r="F77" i="1"/>
  <c r="F78" i="1"/>
  <c r="F79" i="1"/>
  <c r="F80" i="1"/>
  <c r="F81" i="1"/>
  <c r="F82" i="1"/>
  <c r="F88" i="1"/>
  <c r="F89" i="1"/>
  <c r="F90" i="1"/>
  <c r="F91" i="1"/>
  <c r="F94" i="1"/>
  <c r="F95" i="1"/>
  <c r="F97" i="1"/>
  <c r="F98" i="1"/>
  <c r="F11" i="1"/>
  <c r="F9" i="1"/>
  <c r="D86" i="1"/>
  <c r="F86" i="1" s="1"/>
  <c r="D85" i="1"/>
  <c r="F85" i="1" s="1"/>
  <c r="D109" i="1"/>
  <c r="F109" i="1" s="1"/>
  <c r="D107" i="1"/>
  <c r="F107" i="1" s="1"/>
  <c r="D104" i="1"/>
  <c r="F104" i="1" s="1"/>
  <c r="D101" i="1"/>
  <c r="F101" i="1" s="1"/>
  <c r="D108" i="1"/>
  <c r="F108" i="1" s="1"/>
  <c r="D105" i="1"/>
  <c r="F105" i="1" s="1"/>
  <c r="D102" i="1"/>
  <c r="F102" i="1" s="1"/>
</calcChain>
</file>

<file path=xl/sharedStrings.xml><?xml version="1.0" encoding="utf-8"?>
<sst xmlns="http://schemas.openxmlformats.org/spreadsheetml/2006/main" count="305" uniqueCount="159">
  <si>
    <t>TT</t>
  </si>
  <si>
    <t>Nội dung hỗ trợ</t>
  </si>
  <si>
    <t>Đơn vị tính</t>
  </si>
  <si>
    <t>Định mức hỗ trợ</t>
  </si>
  <si>
    <t>Ghi chú</t>
  </si>
  <si>
    <t>Hệ thống điện</t>
  </si>
  <si>
    <t>1.1</t>
  </si>
  <si>
    <t>Hệ thống điện trong hàng rào dự án</t>
  </si>
  <si>
    <t>-</t>
  </si>
  <si>
    <t>Trạm biến áp trong nhà có cấp điện áp 22KV/0,4KV và có công suất 2x400 KVA hoặc tương đương trở lên</t>
  </si>
  <si>
    <t>1.000 đồng/KVA</t>
  </si>
  <si>
    <t>1.2</t>
  </si>
  <si>
    <t>Hệ thống điện ngoài hàng rào dự án</t>
  </si>
  <si>
    <t>Trạm biến áp ngoài trời có cấp điện áp 22KV/0,4KV trở lên và có công suất  từ 50 KVA đến dưới 180 KVA</t>
  </si>
  <si>
    <t>Trạm biến áp ngoài trời có cấp điện áp 22KV/0,4KV trở lên và có công suất  180 KVA trở lên</t>
  </si>
  <si>
    <t>Hệ thống đường giao thông</t>
  </si>
  <si>
    <t>2.1</t>
  </si>
  <si>
    <t>Đường giao thông trong hàng rào dự án</t>
  </si>
  <si>
    <t>Mặt đường Bê tông nhựa hạt trung dày 7cm trên móng cấp phối đá dăm, môđun đàn hồi Eyc tối thiểu 130Mpa</t>
  </si>
  <si>
    <t>Mặt đường Bê tông nhựa hạt trung dày 7cm trên móng cấp phối đá dăm, môđun đàn hồi Eyc tối thiểu 140Mpa</t>
  </si>
  <si>
    <t>đồng/m2</t>
  </si>
  <si>
    <t>Mặt đường Bê tông nhựa hạt mịn dày 5cm + bê tông nhựa hạt thô dày 7cm trên móng cấp phối đá dăm, môđun đàn hồi Eyc tối thiểu 130Mpa</t>
  </si>
  <si>
    <t>Mặt đường Bê tông nhựa hạt trung dày 5cm + bê tông nhựa hạt thô dày 7cm trên móng cấp phối đá dăm, môđun đàn hồi Eyc tối thiểu 130Mpa</t>
  </si>
  <si>
    <t>Mặt đường bê tông xi măng mác 350 dày tối thiểu 24cm, móng cấp phối đá dăm dày tối thiểu 15cm</t>
  </si>
  <si>
    <t>Mặt đường bê tông xi măng mác 350 dày tối thiểu 26cm, móng cấp phối đá dăm dày tối thiểu 15 cm</t>
  </si>
  <si>
    <t>2.2</t>
  </si>
  <si>
    <t>Đường giao thông ngoài hàng rào dự án</t>
  </si>
  <si>
    <t>a</t>
  </si>
  <si>
    <t xml:space="preserve">Đường cấp VI </t>
  </si>
  <si>
    <t>triệu đồng/km</t>
  </si>
  <si>
    <t>Chi phí xây dựng bao gồm: Nền đường, mặt đường, hệ thống an toàn giao thông (cọc tiêu, biển báo, sơn kẻ vạch đường, tường hộ lan, giải phân cách giữa), rãnh thoát nước dọc, cống thoát nước ngang, gia cố mái ta luy, hệ thống công trình phòng hộ.</t>
  </si>
  <si>
    <t>b</t>
  </si>
  <si>
    <t xml:space="preserve">Đường cấp V </t>
  </si>
  <si>
    <t>Nhà xưởng, chuồng trại chăn nuôi, kho chuyên dùng</t>
  </si>
  <si>
    <t>Nhà xưởng, chuồng trại chăn nuôi  1 tầng khẩu độ 12m, cao ≤ 6m, không có cầu trục</t>
  </si>
  <si>
    <t>Chi phí xây dựng nhà sản xuất, nhà kho; các hạng mục công trình phục vụ như: nhà vệ sinh, phòng thay quần áo, sân bốc dỡ hàng hóa.</t>
  </si>
  <si>
    <t>Tường gạch thu hồi mái ngói</t>
  </si>
  <si>
    <t>Tường gạch thu hồi mái tôn</t>
  </si>
  <si>
    <t>Tường gạch, bổ trụ, kèo thép, mái tôn</t>
  </si>
  <si>
    <t>Tường gạch, mái bằng</t>
  </si>
  <si>
    <t>Cột bê tông, kèo thép, tường gạch, mái tôn</t>
  </si>
  <si>
    <t>Cột kèo bê tông, tường gạch, mái tôn</t>
  </si>
  <si>
    <t>Cột kèo thép, tường gạch, mái tôn</t>
  </si>
  <si>
    <t>Kho chuyên dụng loại nhỏ (sức chứa ≤ 500 tấn)</t>
  </si>
  <si>
    <t> Chi phí xây dựng đã bao gồm các hạng mục công trình phục vụ như: Nhà vệ sinh, phòng thay quần áo, sân bốc dỡ hàng hóa.</t>
  </si>
  <si>
    <t>Kho lương thực, khung thép, sàn gỗ hay bê tông, mái tôn</t>
  </si>
  <si>
    <t>Kho lương thực xây cuốn gạch đá</t>
  </si>
  <si>
    <t>Kho hóa chất xây gạch, mái bằng</t>
  </si>
  <si>
    <t>Kho hóa chất xây gạch, mái ngói</t>
  </si>
  <si>
    <t>Kho chuyên dụng loại lớn (sức chứa &gt; 500 tấn)</t>
  </si>
  <si>
    <t>Kho lương thực sức chứa 500 tấn</t>
  </si>
  <si>
    <t>1.000 đồng/tấn</t>
  </si>
  <si>
    <t>Ngoài chi phí xây dựng các hạng mục nhà xưởng, nhà kho, mức hỗ trợ đã bao gồm chi phí thiết bị gồm chi phí thiết bị sản xuất, thiết bị nâng chuyển, bốc dỡ, vận chuyển hàng hóa, các thiết bị khác.</t>
  </si>
  <si>
    <t>Kho lương thực sức chứa 1.500 tấn</t>
  </si>
  <si>
    <t>Kho lương thực sức chứa 10.000 tấn</t>
  </si>
  <si>
    <t>Kho đông lạnh</t>
  </si>
  <si>
    <t>Chi phí xây dựng nhà kho gồm các hạng mục công trình phục vụ như: nhà kho, nhà vệ sinh, phòng thay quần áo, sân bốc dỡ hàng hóa.</t>
  </si>
  <si>
    <t>Kho lạnh kết cấu gạch và bê tông sức chứa 100 tấn</t>
  </si>
  <si>
    <t>Kho lạnh kết cấu gạch và bê tông sức chứa 300 tấn</t>
  </si>
  <si>
    <t>Bể chứa nước sạch, bể lắng, bể sục khí</t>
  </si>
  <si>
    <t>Nhà máy xay xát gạo, công suất ≥ 70.000 tấn sản phẩm/năm</t>
  </si>
  <si>
    <t>1.000 đồng/tấn sản phẩm</t>
  </si>
  <si>
    <t>Xây dựng tuyến ống cấp nước chính cho Khu dân cư có từ 10 hộ trở lên</t>
  </si>
  <si>
    <t>Ống Gang dẻo DN100</t>
  </si>
  <si>
    <t>1.000 đồng/km</t>
  </si>
  <si>
    <t>Giá bộ phận kết cấu tuyến ống bao gồm chi phí lắp đặt đường ống, các vật tư phụ, chưa tính đến chi phí đào và đắp trả đường ống.</t>
  </si>
  <si>
    <t>Ống Gang dẻo DN150</t>
  </si>
  <si>
    <t>Ống Nhựa HDPE DN50</t>
  </si>
  <si>
    <t>Ống Nhựa HDPE DN63</t>
  </si>
  <si>
    <t>Ống Nhựa HDPE DN75</t>
  </si>
  <si>
    <t>Ống Nhựa HDPE DN90</t>
  </si>
  <si>
    <t>Công trình thủy lợi phục vụ tưới tiêu trong nông nghiệp</t>
  </si>
  <si>
    <t>Công trình đầu mối hồ chứa nước, có cấp công trình:</t>
  </si>
  <si>
    <t>Cấp III</t>
  </si>
  <si>
    <t>Chi phí bao gồm xây dựng đập chính, đập phụ (nếu có); tràn xả lũ; cống lấy nước đầu mối; nhà quản lý.</t>
  </si>
  <si>
    <t>Cấp IV</t>
  </si>
  <si>
    <t>Công trình kênh bê tông</t>
  </si>
  <si>
    <t>Đã bao gồm các chi phí đào và đắp đất.</t>
  </si>
  <si>
    <t xml:space="preserve"> </t>
  </si>
  <si>
    <t>Công trình thu gom xử lý nước thải sinh hoạt nông thôn</t>
  </si>
  <si>
    <t>9.1</t>
  </si>
  <si>
    <t>Theo công nghệ bùn hoạt tính</t>
  </si>
  <si>
    <t>Chi phí bao gồm trạm bơm nâng trong nhà máy, công trình xử lí cơ học, công trình xử lí sinh học, khử trùng, khử mùi, thu gom làm khô bùn, các công trình phụ trợ như trạm điện (nếu có), sân, nhà thường trực, bảo vệ, nhà điều hành và phòng thí nghiệm, gara, kho xưởng. Chi phí thiết bị gồm toàn bộ chi phí mua sắm và lắp đặt thiết bị dây chuyền công nghệ tiên tiến</t>
  </si>
  <si>
    <t>9.2</t>
  </si>
  <si>
    <t>Theo công nghệ hồ sinh học</t>
  </si>
  <si>
    <t>Xây dựng cơ sở xử lý chất thải rắn sinh hoạt nông thôn</t>
  </si>
  <si>
    <t>10.1</t>
  </si>
  <si>
    <t>Công nghệ chế biến phân vi sinh công suất &lt;300 tấn/ngày</t>
  </si>
  <si>
    <t>Chi phí bao gồm nghiên cứu công nghệ, chế tạo, lắp đặt thiết bị; xây dựng cơ sở xử lý chất thải rắn sinh hoạt (gồm cả chi phí xây dựng hạ tầng kỹ thuật trong phạm vi của cơ sở xử lý, chi phí đầu tư hệ thống xử lý nước rỉ rác, chi phí đầu tư hệ thống quan trắc bảo vệ môi trường trực tuyến,...)</t>
  </si>
  <si>
    <t>Công nghệ, thiết bị nước ngoài</t>
  </si>
  <si>
    <t>Triệu đồng/tấn.ngày</t>
  </si>
  <si>
    <t>Công nghệ, thiết bị trong nước</t>
  </si>
  <si>
    <t>10.2</t>
  </si>
  <si>
    <t>Công nghệ đốt công suất &lt;50 tấn/ngày</t>
  </si>
  <si>
    <t>Công nghệ chế biến phân vi sinh kết hợp đốt công suất &lt;300 tấn/ngày</t>
  </si>
  <si>
    <t>Công nghệ chôn lấp hợp vệ sinh công suất &lt;100 tấn/ngày</t>
  </si>
  <si>
    <t>PHỤ LỤC</t>
  </si>
  <si>
    <t>Theo điều 11, điều 12 NĐ 57/2018/NĐ-CP</t>
  </si>
  <si>
    <t>Theo khoản 6, Điều 13 NĐ 57/2018/NĐ-CP
Bao gồm hệ thống báo hiệu đường bộ, công trình thoát nước</t>
  </si>
  <si>
    <t>Theo khoản 1, khoản 2, điều 11; khoản 1, điều 12 NĐ 57/2018/NĐ-CP</t>
  </si>
  <si>
    <t>Nhà ở xã hội cho người lao động</t>
  </si>
  <si>
    <t>Thực hiện theo khoản 5, Đièu 13, NĐ 157/2018/NĐ-CP</t>
  </si>
  <si>
    <t xml:space="preserve">Nông nghiệp công nghệ cao </t>
  </si>
  <si>
    <t>Thực hiện theo khoản 4,5, Đièu 9, NĐ 157/2018/NĐ-CP</t>
  </si>
  <si>
    <t>Dự án nuôi trồng thủy sản</t>
  </si>
  <si>
    <t>Thực hiện theo khoản 4, Đièu 13, NĐ 157/2018/NĐ-CP</t>
  </si>
  <si>
    <t>Thực hiện theo khoản 3, Đièu 13, NĐ 157/2018/NĐ-CP</t>
  </si>
  <si>
    <t xml:space="preserve">Cung cấp nước sạch </t>
  </si>
  <si>
    <t>Nhà máy sản xuất nước sạch cho vùng nông thôn</t>
  </si>
  <si>
    <t>Thực hiện theo điểm a, khoản 1, Điều 13, NĐ57/2018/NĐ-CP</t>
  </si>
  <si>
    <t>Thực hiện theo điểm b, khoản 1, Điều 13, NĐ57/2018/NĐ-CP</t>
  </si>
  <si>
    <t>Thực hiện theo khoản 2, Điều 13, NĐ57/2018/NĐ-CP</t>
  </si>
  <si>
    <t>3.1</t>
  </si>
  <si>
    <t>3.2</t>
  </si>
  <si>
    <t>3.3</t>
  </si>
  <si>
    <t>Thiết bị, công nghệ bảo quản, chế biến</t>
  </si>
  <si>
    <t>- Áp dụng cho dự án quy định tại khoản 4, 5 Điều 9; khoản 1, 2 Điều 11; khoản 1 Điều 12 NĐ57/2018/NĐ-CP
- Mức hỗ trợ cụ thể theo quy định NĐ57/2018//NĐ-CP;
- Các doanh nghiệp đủ điều kiện kinh doanh dịch vụ thẩm định giá theo quy định hiện hành</t>
  </si>
  <si>
    <t>(Kèm theo Quyết định số             / 2026/QĐ - UBND ngày      tháng      năm 2026 của Ủy ban nhân dân tỉnh Tuyên Quang)</t>
  </si>
  <si>
    <t>Chi phí xây dựng: Đối với trạm biến áp trong nhà: chi phí xây dựng gồm chi phí xây dựng nhà đặt trạm biến áp, chi phí cho hệ thống tiếp đất chống sét, hệ thống biển báo hiệu, chỉ dẫn trạm biến áp, chi phí phòng cháy chữa cháy. Đối với trạm biến áp ngoài trời: chi phí xây dựng gồm chi phí giá treo máy biến áp (đối với trường hợp trạm treo), chi phí cho hệ thống tiếp đất chống sét, hệ thống biển báo hiệu, chỉ dẫn trạm biến áp, chi phí phòng cháy chữa cháy. Chi phí thiết bị gồm chi phí mua và lắp đặt thiết bị, máy biến áp và thiết bị phụ trợ, chi phí thí nghiệm và hiệu chỉnh.</t>
  </si>
  <si>
    <t>Nhà xưởng, chuồng trại chăn nuôi  1 tầng khẩu độ 15m, cao ≤ 9m, không có cầu trục</t>
  </si>
  <si>
    <t>Cột bê tông kèo thép, tường gạch, mái tôn</t>
  </si>
  <si>
    <t>Cột kèo thép, tường bao che tôn, mái tôn</t>
  </si>
  <si>
    <t>Cột bê tông, kèo thép liền nhịp, tường gạch, mái tôn</t>
  </si>
  <si>
    <t>Cột kèo thép liền nhịp, tường gạch, mái tôn</t>
  </si>
  <si>
    <t>Nhà xưởng, chuồng trại chăn nuôi  1 tầng khẩu độ 18m, cao ≤ 9m, có cầu trục 5 tấn</t>
  </si>
  <si>
    <t>1.000 đồng/m3</t>
  </si>
  <si>
    <t>Quy định tại nghị định 57</t>
  </si>
  <si>
    <t>- Giá bộ phận kết cấu công trình đường ô tô bao gồm các chi phí cần thiết để xây dựng hoàn thành bộ phận kết cấu đường ô tô theo tiêu chuẩn tính bình quân cho 1m2 mặt đường,1m rãnh dọc. Các chi phí tính trong giá bộ phận kết cấu công trình đường ô tô gồm chi phí trực tiếp, chi phí vận chuyển nội bộ công trường, chi phí chung, thu nhập chịu thuế tính trước, lán trại, đảm bảo giao thông nội bộ công trường, thuế giá trị gia tăng.
- Giá bộ phận kết cấu công trình đường ô tô chưa bao gồm chi phí cầu tạm và đường công vụ.
Đối với rãnh dọc chưa bao gồm công tác đào và xử lý thoát nước hạ lưu</t>
  </si>
  <si>
    <t>11.1</t>
  </si>
  <si>
    <t>11.2</t>
  </si>
  <si>
    <t>12.1</t>
  </si>
  <si>
    <t>12.2</t>
  </si>
  <si>
    <t>12.3</t>
  </si>
  <si>
    <t>12.4</t>
  </si>
  <si>
    <t>Tỷ lệ hỗ trợ (NĐ57)</t>
  </si>
  <si>
    <t xml:space="preserve">Suất đầu tư theo 425/QĐ-BXD </t>
  </si>
  <si>
    <t>6 = (4*5)</t>
  </si>
  <si>
    <t>ĐỊNH MỨC HỖ TRỢ CÁC LOẠI HẠNG MỤC, CÔNG TRÌNH DỰ ÁN KHUYẾN KHÍCH ĐẦU TƯ 
VÀO NÔNG NGHIỆP, NÔNG THÔN TRÊN ĐỊA BÀN TỈNH TUYÊN QUANG</t>
  </si>
  <si>
    <r>
      <t>Mặt đường cấp phối đá dăm láng nhựa tiêu chuẩn 4,5 kg/m</t>
    </r>
    <r>
      <rPr>
        <vertAlign val="superscript"/>
        <sz val="12"/>
        <rFont val="Times New Roman"/>
        <family val="1"/>
      </rPr>
      <t>2</t>
    </r>
    <r>
      <rPr>
        <sz val="12"/>
        <rFont val="Times New Roman"/>
        <family val="1"/>
      </rPr>
      <t>, môđun đàn hồi Eyc tối thiểu 80Mpa</t>
    </r>
  </si>
  <si>
    <r>
      <t>đồng/m</t>
    </r>
    <r>
      <rPr>
        <vertAlign val="superscript"/>
        <sz val="12"/>
        <rFont val="Times New Roman"/>
        <family val="1"/>
      </rPr>
      <t>2</t>
    </r>
  </si>
  <si>
    <r>
      <t>Mặt đường cấp phối đá dăm láng nhựa tiêu chuẩn 4,5 kg/m</t>
    </r>
    <r>
      <rPr>
        <vertAlign val="superscript"/>
        <sz val="12"/>
        <rFont val="Times New Roman"/>
        <family val="1"/>
      </rPr>
      <t>2</t>
    </r>
    <r>
      <rPr>
        <sz val="12"/>
        <rFont val="Times New Roman"/>
        <family val="1"/>
      </rPr>
      <t>, môđun đàn hồi Eyc tối thiểu 100Mpa</t>
    </r>
  </si>
  <si>
    <r>
      <t>Mặt đường cấp phối đá dăm láng nhựa tiêu chuẩn 4,5 kg/m</t>
    </r>
    <r>
      <rPr>
        <vertAlign val="superscript"/>
        <sz val="12"/>
        <rFont val="Times New Roman"/>
        <family val="1"/>
      </rPr>
      <t>2</t>
    </r>
    <r>
      <rPr>
        <sz val="12"/>
        <rFont val="Times New Roman"/>
        <family val="1"/>
      </rPr>
      <t>, môđun đàn hồi Eyc tối thiểu 120Mpa</t>
    </r>
  </si>
  <si>
    <r>
      <t>Mặt đường đá dăm láng nhựa tiêu chuẩn 4,5 kg/m</t>
    </r>
    <r>
      <rPr>
        <vertAlign val="superscript"/>
        <sz val="12"/>
        <rFont val="Times New Roman"/>
        <family val="1"/>
      </rPr>
      <t>2</t>
    </r>
    <r>
      <rPr>
        <sz val="12"/>
        <rFont val="Times New Roman"/>
        <family val="1"/>
      </rPr>
      <t>, môđun đàn hồi Eyc tối thiểu 80MPa</t>
    </r>
  </si>
  <si>
    <r>
      <t>Mặt đường đá dăm láng nhựa tiêu chuẩn 4,5 kg/m</t>
    </r>
    <r>
      <rPr>
        <vertAlign val="superscript"/>
        <sz val="12"/>
        <rFont val="Times New Roman"/>
        <family val="1"/>
      </rPr>
      <t>2</t>
    </r>
    <r>
      <rPr>
        <sz val="12"/>
        <rFont val="Times New Roman"/>
        <family val="1"/>
      </rPr>
      <t>, môđun đàn hồi Eyc tối thiểu 100MPa</t>
    </r>
  </si>
  <si>
    <r>
      <t>Mặt đường đá dăm láng nhựa tiêu chuẩn 4,5 kg/m</t>
    </r>
    <r>
      <rPr>
        <vertAlign val="superscript"/>
        <sz val="12"/>
        <rFont val="Times New Roman"/>
        <family val="1"/>
      </rPr>
      <t>2</t>
    </r>
    <r>
      <rPr>
        <sz val="12"/>
        <rFont val="Times New Roman"/>
        <family val="1"/>
      </rPr>
      <t>, môđun đàn hồi Eyc tối thiểu 120MPa</t>
    </r>
  </si>
  <si>
    <r>
      <t>Nền đường rộng 6,5m, mặt đường rộng 3,5m, lề rộng 2x1,5m, mặt đường láng nhựa tiêu chuẩn 4,5Kg/m</t>
    </r>
    <r>
      <rPr>
        <vertAlign val="superscript"/>
        <sz val="12"/>
        <rFont val="Times New Roman"/>
        <family val="1"/>
      </rPr>
      <t>2</t>
    </r>
    <r>
      <rPr>
        <sz val="12"/>
        <rFont val="Times New Roman"/>
        <family val="1"/>
      </rPr>
      <t xml:space="preserve"> trên lớp móng cấp phối đá dăm hoặc đá dăm tiêu chuẩn</t>
    </r>
  </si>
  <si>
    <r>
      <t>Nền đường rộng 6,0m, mặt đường rộng 3,5m, lề rộng 2x1,25m, mặt đường láng nhựa tiêu chuẩn 3Kg/m</t>
    </r>
    <r>
      <rPr>
        <vertAlign val="superscript"/>
        <sz val="12"/>
        <rFont val="Times New Roman"/>
        <family val="1"/>
      </rPr>
      <t>2</t>
    </r>
    <r>
      <rPr>
        <sz val="12"/>
        <rFont val="Times New Roman"/>
        <family val="1"/>
      </rPr>
      <t xml:space="preserve"> trên lớp móng cấp phối đá dăm hoặc đá dăm tiêu chuẩn</t>
    </r>
  </si>
  <si>
    <r>
      <t>Nền đường rộng 7,5m, mặt đường rộng 5,5m, lề rộng 2x1m, mặt đường láng nhựa tiêu chuẩn 4,5Kg/m</t>
    </r>
    <r>
      <rPr>
        <vertAlign val="superscript"/>
        <sz val="12"/>
        <rFont val="Times New Roman"/>
        <family val="1"/>
      </rPr>
      <t>2</t>
    </r>
    <r>
      <rPr>
        <sz val="12"/>
        <rFont val="Times New Roman"/>
        <family val="1"/>
      </rPr>
      <t xml:space="preserve"> trên lớp móng cấp phối đá dăm hoặc đá dăm tiêu chuẩn</t>
    </r>
  </si>
  <si>
    <r>
      <t>Nền đường rộng 7,5m, mặt đường rộng 5,5m, lề rộng 2x1m, mặt đường láng nhựa tiêu chuẩn 3Kg/m</t>
    </r>
    <r>
      <rPr>
        <vertAlign val="superscript"/>
        <sz val="12"/>
        <rFont val="Times New Roman"/>
        <family val="1"/>
      </rPr>
      <t>2</t>
    </r>
    <r>
      <rPr>
        <sz val="12"/>
        <rFont val="Times New Roman"/>
        <family val="1"/>
      </rPr>
      <t xml:space="preserve"> trên lớp móng cấp phối đá dăm hoặc đá dăm tiêu chuẩn</t>
    </r>
  </si>
  <si>
    <r>
      <t>1.000 đồng/m</t>
    </r>
    <r>
      <rPr>
        <vertAlign val="superscript"/>
        <sz val="12"/>
        <rFont val="Times New Roman"/>
        <family val="1"/>
      </rPr>
      <t>2</t>
    </r>
    <r>
      <rPr>
        <sz val="12"/>
        <rFont val="Times New Roman"/>
        <family val="1"/>
      </rPr>
      <t xml:space="preserve"> XD</t>
    </r>
  </si>
  <si>
    <r>
      <t>1.000 đồng/m</t>
    </r>
    <r>
      <rPr>
        <vertAlign val="superscript"/>
        <sz val="12"/>
        <rFont val="Times New Roman"/>
        <family val="1"/>
      </rPr>
      <t>2</t>
    </r>
    <r>
      <rPr>
        <sz val="12"/>
        <rFont val="Times New Roman"/>
        <family val="1"/>
      </rPr>
      <t xml:space="preserve"> sàn</t>
    </r>
  </si>
  <si>
    <r>
      <t xml:space="preserve"> </t>
    </r>
    <r>
      <rPr>
        <sz val="12"/>
        <rFont val="Times New Roman"/>
        <family val="1"/>
      </rPr>
      <t>Chi phí xây dựng công trình bao gồm: - Chi phí xây dựng các hạng mục công trình sản xuất chính; các công trình phụ trợ và phục vụ; hệ thống kỹ thuật đường giao thông nội bộ, chi phí phòng cháy chữa cháy, cấp điện, cấp nước. - Chi phí thiết bị gồm toàn bộ chi phí mua sắm và lắp đặt thiết bị dây chuyền sản xuất, các thiết bị phụ trợ, phục vụ và chi phí chạy thử thiết bị.</t>
    </r>
  </si>
  <si>
    <r>
      <t>Có kích thước BxH = 0,25 m</t>
    </r>
    <r>
      <rPr>
        <vertAlign val="superscript"/>
        <sz val="12"/>
        <rFont val="Times New Roman"/>
        <family val="1"/>
      </rPr>
      <t>2</t>
    </r>
  </si>
  <si>
    <r>
      <t>Có kích thước BxH = 1 m</t>
    </r>
    <r>
      <rPr>
        <vertAlign val="superscript"/>
        <sz val="12"/>
        <rFont val="Times New Roman"/>
        <family val="1"/>
      </rPr>
      <t>2</t>
    </r>
  </si>
  <si>
    <r>
      <t>Có kích thước BxH = 2 m</t>
    </r>
    <r>
      <rPr>
        <vertAlign val="superscript"/>
        <sz val="12"/>
        <rFont val="Times New Roman"/>
        <family val="1"/>
      </rPr>
      <t>2</t>
    </r>
  </si>
  <si>
    <r>
      <t>Có kích thước BxH = 3 m</t>
    </r>
    <r>
      <rPr>
        <vertAlign val="superscript"/>
        <sz val="12"/>
        <rFont val="Times New Roman"/>
        <family val="1"/>
      </rPr>
      <t>2</t>
    </r>
  </si>
  <si>
    <r>
      <t>Công suất &lt; 2.000 m</t>
    </r>
    <r>
      <rPr>
        <vertAlign val="superscript"/>
        <sz val="12"/>
        <rFont val="Times New Roman"/>
        <family val="1"/>
      </rPr>
      <t>3</t>
    </r>
    <r>
      <rPr>
        <sz val="12"/>
        <rFont val="Times New Roman"/>
        <family val="1"/>
      </rPr>
      <t>/ngày.đêm</t>
    </r>
  </si>
  <si>
    <r>
      <t>Triệu đồng/m</t>
    </r>
    <r>
      <rPr>
        <vertAlign val="superscript"/>
        <sz val="12"/>
        <rFont val="Times New Roman"/>
        <family val="1"/>
      </rPr>
      <t>3</t>
    </r>
    <r>
      <rPr>
        <sz val="12"/>
        <rFont val="Times New Roman"/>
        <family val="1"/>
      </rPr>
      <t>/ngày.đêm</t>
    </r>
  </si>
  <si>
    <r>
      <t>Công suất từ 2.000 đến &lt; 5.000 m</t>
    </r>
    <r>
      <rPr>
        <vertAlign val="superscript"/>
        <sz val="12"/>
        <rFont val="Times New Roman"/>
        <family val="1"/>
      </rPr>
      <t>3</t>
    </r>
    <r>
      <rPr>
        <sz val="12"/>
        <rFont val="Times New Roman"/>
        <family val="1"/>
      </rPr>
      <t>/ngày.đêm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</si>
</sst>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8"/>
      <name val="Calibri"/>
      <family val="2"/>
      <scheme val="minor"/>
    </font>
    <font>
      <b/>
      <sz val="12"/>
      <name val="Times New Roman"/>
      <family val="1"/>
    </font>
    <font>
      <sz val="12"/>
      <name val="Times New Roman"/>
      <family val="1"/>
    </font>
    <font>
      <i/>
      <sz val="12"/>
      <name val="Times New Roman"/>
      <family val="1"/>
    </font>
    <font>
      <vertAlign val="superscript"/>
      <sz val="12"/>
      <name val="Times New Roman"/>
      <family val="1"/>
    </font>
    <font>
      <b/>
      <i/>
      <sz val="12"/>
      <name val="Times New Roman"/>
      <family val="1"/>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4" fillId="0" borderId="0" xfId="0" applyFont="1" applyFill="1"/>
    <xf numFmtId="1" fontId="4" fillId="0" borderId="0" xfId="0" applyNumberFormat="1" applyFont="1" applyFill="1" applyAlignment="1">
      <alignment horizontal="center" vertical="center"/>
    </xf>
    <xf numFmtId="0" fontId="4" fillId="0" borderId="0" xfId="0" applyFont="1" applyFill="1" applyAlignment="1">
      <alignment horizontal="left"/>
    </xf>
    <xf numFmtId="9" fontId="4" fillId="0" borderId="0" xfId="0" applyNumberFormat="1" applyFont="1" applyFill="1" applyAlignment="1">
      <alignment horizontal="center"/>
    </xf>
    <xf numFmtId="3" fontId="4" fillId="0" borderId="0" xfId="0" applyNumberFormat="1" applyFont="1" applyFill="1"/>
    <xf numFmtId="1" fontId="3" fillId="0" borderId="1"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1" fontId="3" fillId="0" borderId="10" xfId="0" applyNumberFormat="1" applyFont="1" applyFill="1" applyBorder="1" applyAlignment="1">
      <alignment horizontal="center" vertical="center" wrapText="1"/>
    </xf>
    <xf numFmtId="1" fontId="3" fillId="0" borderId="11" xfId="0" applyNumberFormat="1" applyFont="1" applyFill="1" applyBorder="1" applyAlignment="1">
      <alignment horizontal="left" vertical="center" wrapText="1"/>
    </xf>
    <xf numFmtId="1" fontId="3" fillId="0" borderId="11"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left" vertical="center" wrapText="1"/>
    </xf>
    <xf numFmtId="3" fontId="3" fillId="0" borderId="5" xfId="0" applyNumberFormat="1" applyFont="1" applyFill="1" applyBorder="1" applyAlignment="1">
      <alignment horizontal="justify" vertical="center" wrapText="1"/>
    </xf>
    <xf numFmtId="9" fontId="4" fillId="0" borderId="5" xfId="0" applyNumberFormat="1" applyFont="1" applyFill="1" applyBorder="1" applyAlignment="1">
      <alignment horizontal="center" vertical="center"/>
    </xf>
    <xf numFmtId="3" fontId="4" fillId="0" borderId="5" xfId="0" applyNumberFormat="1" applyFont="1" applyFill="1" applyBorder="1" applyAlignment="1">
      <alignment horizontal="justify" vertical="center" wrapText="1"/>
    </xf>
    <xf numFmtId="3" fontId="3" fillId="0" borderId="6" xfId="0" applyNumberFormat="1" applyFont="1" applyFill="1" applyBorder="1" applyAlignment="1">
      <alignment vertical="center" wrapText="1"/>
    </xf>
    <xf numFmtId="3" fontId="4" fillId="0" borderId="4" xfId="0" applyNumberFormat="1" applyFont="1" applyFill="1" applyBorder="1" applyAlignment="1">
      <alignment horizontal="center" vertical="center" wrapText="1"/>
    </xf>
    <xf numFmtId="3" fontId="4" fillId="0" borderId="5" xfId="0" applyNumberFormat="1" applyFont="1" applyFill="1" applyBorder="1" applyAlignment="1">
      <alignment horizontal="left" vertical="center" wrapText="1"/>
    </xf>
    <xf numFmtId="3" fontId="4" fillId="0" borderId="5" xfId="0" applyNumberFormat="1" applyFont="1" applyFill="1" applyBorder="1" applyAlignment="1">
      <alignment horizontal="center" vertical="center" wrapText="1"/>
    </xf>
    <xf numFmtId="3" fontId="4" fillId="0" borderId="6" xfId="0" applyNumberFormat="1" applyFont="1" applyFill="1" applyBorder="1" applyAlignment="1">
      <alignment vertical="center" wrapText="1"/>
    </xf>
    <xf numFmtId="3" fontId="3" fillId="0" borderId="5"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xf>
    <xf numFmtId="0" fontId="3" fillId="0" borderId="0" xfId="0" applyFont="1" applyFill="1"/>
    <xf numFmtId="3" fontId="3" fillId="0" borderId="6" xfId="0" applyNumberFormat="1" applyFont="1" applyFill="1" applyBorder="1"/>
    <xf numFmtId="3" fontId="7" fillId="0" borderId="4" xfId="0" applyNumberFormat="1" applyFont="1" applyFill="1" applyBorder="1" applyAlignment="1">
      <alignment horizontal="center" vertical="center" wrapText="1"/>
    </xf>
    <xf numFmtId="3" fontId="7" fillId="0" borderId="5" xfId="0" applyNumberFormat="1" applyFont="1" applyFill="1" applyBorder="1" applyAlignment="1">
      <alignment horizontal="left" vertical="center" wrapText="1"/>
    </xf>
    <xf numFmtId="3" fontId="7" fillId="0" borderId="5" xfId="0" applyNumberFormat="1" applyFont="1" applyFill="1" applyBorder="1" applyAlignment="1">
      <alignment horizontal="center" vertical="center" wrapText="1"/>
    </xf>
    <xf numFmtId="9" fontId="7" fillId="0" borderId="5" xfId="0" applyNumberFormat="1" applyFont="1" applyFill="1" applyBorder="1" applyAlignment="1">
      <alignment horizontal="center" vertical="center"/>
    </xf>
    <xf numFmtId="3" fontId="7" fillId="0" borderId="6" xfId="0" applyNumberFormat="1" applyFont="1" applyFill="1" applyBorder="1" applyAlignment="1">
      <alignment vertical="center" wrapText="1"/>
    </xf>
    <xf numFmtId="0" fontId="7" fillId="0" borderId="0" xfId="0" applyFont="1" applyFill="1"/>
    <xf numFmtId="9" fontId="5" fillId="0" borderId="5" xfId="0" applyNumberFormat="1" applyFont="1" applyFill="1" applyBorder="1" applyAlignment="1">
      <alignment horizontal="center" vertical="center"/>
    </xf>
    <xf numFmtId="0" fontId="5" fillId="0" borderId="0" xfId="0" applyFont="1" applyFill="1"/>
    <xf numFmtId="3" fontId="3" fillId="0" borderId="5" xfId="0" applyNumberFormat="1" applyFont="1" applyFill="1" applyBorder="1" applyAlignment="1">
      <alignment horizontal="left" vertical="center"/>
    </xf>
    <xf numFmtId="3" fontId="4" fillId="0" borderId="5" xfId="0" applyNumberFormat="1" applyFont="1" applyFill="1" applyBorder="1" applyAlignment="1">
      <alignment horizontal="left" vertical="center"/>
    </xf>
    <xf numFmtId="3" fontId="4" fillId="0" borderId="5" xfId="0" applyNumberFormat="1" applyFont="1" applyFill="1" applyBorder="1" applyAlignment="1">
      <alignment horizontal="center" vertical="center"/>
    </xf>
    <xf numFmtId="3" fontId="3" fillId="0" borderId="7" xfId="0" applyNumberFormat="1" applyFont="1" applyFill="1" applyBorder="1" applyAlignment="1">
      <alignment horizontal="center" vertical="center" wrapText="1"/>
    </xf>
    <xf numFmtId="3" fontId="3" fillId="0" borderId="8" xfId="0" applyNumberFormat="1" applyFont="1" applyFill="1" applyBorder="1" applyAlignment="1">
      <alignment horizontal="left" vertical="center"/>
    </xf>
    <xf numFmtId="3" fontId="3" fillId="0" borderId="8" xfId="0" applyNumberFormat="1" applyFont="1" applyFill="1" applyBorder="1"/>
    <xf numFmtId="3" fontId="4" fillId="0" borderId="8" xfId="0" applyNumberFormat="1" applyFont="1" applyFill="1" applyBorder="1" applyAlignment="1">
      <alignment horizontal="center" vertical="center" wrapText="1"/>
    </xf>
    <xf numFmtId="3" fontId="3" fillId="0" borderId="9" xfId="0" quotePrefix="1" applyNumberFormat="1" applyFont="1" applyFill="1" applyBorder="1" applyAlignment="1">
      <alignment vertical="center" wrapText="1"/>
    </xf>
    <xf numFmtId="1" fontId="4" fillId="0" borderId="0" xfId="0" applyNumberFormat="1" applyFont="1" applyFill="1"/>
    <xf numFmtId="9" fontId="3" fillId="0" borderId="0" xfId="0" applyNumberFormat="1" applyFont="1" applyFill="1" applyAlignment="1">
      <alignment horizontal="center"/>
    </xf>
    <xf numFmtId="1" fontId="3" fillId="0" borderId="0" xfId="0" applyNumberFormat="1" applyFont="1" applyFill="1"/>
    <xf numFmtId="3" fontId="3" fillId="0" borderId="0" xfId="0" applyNumberFormat="1" applyFont="1" applyFill="1"/>
    <xf numFmtId="9" fontId="5" fillId="0" borderId="0" xfId="0" applyNumberFormat="1" applyFont="1" applyFill="1" applyAlignment="1">
      <alignment horizontal="center"/>
    </xf>
    <xf numFmtId="1" fontId="5" fillId="0" borderId="0" xfId="0" applyNumberFormat="1" applyFont="1" applyFill="1"/>
    <xf numFmtId="3" fontId="5" fillId="0" borderId="0" xfId="0" applyNumberFormat="1" applyFont="1" applyFill="1"/>
    <xf numFmtId="164" fontId="4" fillId="0" borderId="0" xfId="1" applyNumberFormat="1" applyFont="1" applyFill="1" applyBorder="1" applyAlignment="1">
      <alignment horizontal="center" vertical="center" wrapText="1"/>
    </xf>
    <xf numFmtId="3" fontId="4" fillId="0" borderId="0" xfId="1" applyNumberFormat="1" applyFont="1" applyFill="1" applyBorder="1" applyAlignment="1">
      <alignment horizontal="center" vertical="center" wrapText="1"/>
    </xf>
    <xf numFmtId="3" fontId="4" fillId="0" borderId="6" xfId="0" applyNumberFormat="1" applyFont="1" applyFill="1" applyBorder="1" applyAlignment="1">
      <alignment vertical="center" wrapText="1"/>
    </xf>
    <xf numFmtId="3" fontId="4" fillId="0" borderId="6" xfId="0" quotePrefix="1"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5" fillId="0"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21185-E382-4D59-92CA-74BF7F072BFC}">
  <dimension ref="A1:H246"/>
  <sheetViews>
    <sheetView tabSelected="1" zoomScale="85" zoomScaleNormal="85" workbookViewId="0">
      <selection activeCell="M8" sqref="M8"/>
    </sheetView>
  </sheetViews>
  <sheetFormatPr defaultColWidth="8.85546875" defaultRowHeight="15.75" x14ac:dyDescent="0.25"/>
  <cols>
    <col min="1" max="1" width="6.5703125" style="2" bestFit="1" customWidth="1"/>
    <col min="2" max="2" width="34.5703125" style="3" customWidth="1"/>
    <col min="3" max="3" width="15.5703125" style="1" customWidth="1"/>
    <col min="4" max="4" width="12.7109375" style="1" customWidth="1"/>
    <col min="5" max="5" width="11" style="4" customWidth="1"/>
    <col min="6" max="6" width="12.28515625" style="5" customWidth="1"/>
    <col min="7" max="7" width="50.28515625" style="1" customWidth="1"/>
    <col min="8" max="8" width="50.140625" style="1" hidden="1" customWidth="1"/>
    <col min="9" max="16384" width="8.85546875" style="1"/>
  </cols>
  <sheetData>
    <row r="1" spans="1:8" ht="28.15" customHeight="1" x14ac:dyDescent="0.25">
      <c r="A1" s="56" t="s">
        <v>96</v>
      </c>
      <c r="B1" s="56"/>
      <c r="C1" s="56"/>
      <c r="D1" s="56"/>
      <c r="E1" s="56"/>
      <c r="F1" s="56"/>
      <c r="G1" s="56"/>
    </row>
    <row r="2" spans="1:8" ht="60" customHeight="1" x14ac:dyDescent="0.25">
      <c r="A2" s="57" t="s">
        <v>137</v>
      </c>
      <c r="B2" s="56"/>
      <c r="C2" s="56"/>
      <c r="D2" s="56"/>
      <c r="E2" s="56"/>
      <c r="F2" s="56"/>
      <c r="G2" s="56"/>
    </row>
    <row r="3" spans="1:8" x14ac:dyDescent="0.25">
      <c r="A3" s="58" t="s">
        <v>117</v>
      </c>
      <c r="B3" s="58"/>
      <c r="C3" s="58"/>
      <c r="D3" s="58"/>
      <c r="E3" s="58"/>
      <c r="F3" s="58"/>
      <c r="G3" s="58"/>
    </row>
    <row r="4" spans="1:8" ht="16.5" thickBot="1" x14ac:dyDescent="0.3"/>
    <row r="5" spans="1:8" ht="61.9" customHeight="1" x14ac:dyDescent="0.25">
      <c r="A5" s="6" t="s">
        <v>0</v>
      </c>
      <c r="B5" s="7" t="s">
        <v>1</v>
      </c>
      <c r="C5" s="7" t="s">
        <v>2</v>
      </c>
      <c r="D5" s="7" t="s">
        <v>135</v>
      </c>
      <c r="E5" s="8" t="s">
        <v>134</v>
      </c>
      <c r="F5" s="7" t="s">
        <v>3</v>
      </c>
      <c r="G5" s="9" t="s">
        <v>4</v>
      </c>
      <c r="H5" s="1" t="s">
        <v>126</v>
      </c>
    </row>
    <row r="6" spans="1:8" s="5" customFormat="1" ht="22.5" customHeight="1" x14ac:dyDescent="0.25">
      <c r="A6" s="10">
        <v>1</v>
      </c>
      <c r="B6" s="11">
        <v>2</v>
      </c>
      <c r="C6" s="12">
        <v>3</v>
      </c>
      <c r="D6" s="12">
        <v>4</v>
      </c>
      <c r="E6" s="12">
        <v>5</v>
      </c>
      <c r="F6" s="12" t="s">
        <v>136</v>
      </c>
      <c r="G6" s="13">
        <v>7</v>
      </c>
    </row>
    <row r="7" spans="1:8" x14ac:dyDescent="0.25">
      <c r="A7" s="14">
        <v>1</v>
      </c>
      <c r="B7" s="15" t="s">
        <v>5</v>
      </c>
      <c r="C7" s="16"/>
      <c r="D7" s="16"/>
      <c r="E7" s="17"/>
      <c r="F7" s="16"/>
      <c r="G7" s="16"/>
    </row>
    <row r="8" spans="1:8" ht="40.5" customHeight="1" x14ac:dyDescent="0.25">
      <c r="A8" s="14" t="s">
        <v>6</v>
      </c>
      <c r="B8" s="15" t="s">
        <v>7</v>
      </c>
      <c r="C8" s="18"/>
      <c r="D8" s="18"/>
      <c r="E8" s="17"/>
      <c r="F8" s="18"/>
      <c r="G8" s="19" t="s">
        <v>97</v>
      </c>
    </row>
    <row r="9" spans="1:8" ht="212.25" customHeight="1" x14ac:dyDescent="0.25">
      <c r="A9" s="20" t="s">
        <v>8</v>
      </c>
      <c r="B9" s="21" t="s">
        <v>9</v>
      </c>
      <c r="C9" s="22" t="s">
        <v>10</v>
      </c>
      <c r="D9" s="22">
        <v>2605</v>
      </c>
      <c r="E9" s="17">
        <v>0.6</v>
      </c>
      <c r="F9" s="22">
        <f>+D9*H9</f>
        <v>1563</v>
      </c>
      <c r="G9" s="23" t="s">
        <v>118</v>
      </c>
      <c r="H9" s="1">
        <v>0.6</v>
      </c>
    </row>
    <row r="10" spans="1:8" s="26" customFormat="1" ht="47.25" x14ac:dyDescent="0.25">
      <c r="A10" s="14" t="s">
        <v>11</v>
      </c>
      <c r="B10" s="15" t="s">
        <v>12</v>
      </c>
      <c r="C10" s="24"/>
      <c r="D10" s="24"/>
      <c r="E10" s="25"/>
      <c r="F10" s="24"/>
      <c r="G10" s="19" t="s">
        <v>98</v>
      </c>
    </row>
    <row r="11" spans="1:8" ht="219.75" customHeight="1" x14ac:dyDescent="0.25">
      <c r="A11" s="20" t="s">
        <v>8</v>
      </c>
      <c r="B11" s="21" t="s">
        <v>13</v>
      </c>
      <c r="C11" s="22" t="s">
        <v>10</v>
      </c>
      <c r="D11" s="22">
        <v>7068</v>
      </c>
      <c r="E11" s="17">
        <v>0.7</v>
      </c>
      <c r="F11" s="22">
        <f>+D11*H11</f>
        <v>4947.5999999999995</v>
      </c>
      <c r="G11" s="23" t="s">
        <v>118</v>
      </c>
      <c r="H11" s="1">
        <v>0.7</v>
      </c>
    </row>
    <row r="12" spans="1:8" ht="213.75" customHeight="1" x14ac:dyDescent="0.25">
      <c r="A12" s="20" t="s">
        <v>8</v>
      </c>
      <c r="B12" s="21" t="s">
        <v>14</v>
      </c>
      <c r="C12" s="22" t="s">
        <v>10</v>
      </c>
      <c r="D12" s="22">
        <v>3267</v>
      </c>
      <c r="E12" s="17">
        <v>0.7</v>
      </c>
      <c r="F12" s="22">
        <f t="shared" ref="F12:F73" si="0">+D12*H12</f>
        <v>2286.8999999999996</v>
      </c>
      <c r="G12" s="23" t="s">
        <v>118</v>
      </c>
      <c r="H12" s="1">
        <v>0.7</v>
      </c>
    </row>
    <row r="13" spans="1:8" s="26" customFormat="1" x14ac:dyDescent="0.25">
      <c r="A13" s="14">
        <v>2</v>
      </c>
      <c r="B13" s="15" t="s">
        <v>15</v>
      </c>
      <c r="C13" s="24"/>
      <c r="D13" s="24"/>
      <c r="E13" s="25"/>
      <c r="F13" s="22"/>
      <c r="G13" s="27"/>
    </row>
    <row r="14" spans="1:8" ht="31.5" x14ac:dyDescent="0.25">
      <c r="A14" s="14" t="s">
        <v>16</v>
      </c>
      <c r="B14" s="15" t="s">
        <v>17</v>
      </c>
      <c r="C14" s="22"/>
      <c r="D14" s="22"/>
      <c r="E14" s="17"/>
      <c r="F14" s="22"/>
      <c r="G14" s="19" t="s">
        <v>97</v>
      </c>
    </row>
    <row r="15" spans="1:8" ht="50.25" x14ac:dyDescent="0.25">
      <c r="A15" s="20" t="s">
        <v>8</v>
      </c>
      <c r="B15" s="21" t="s">
        <v>138</v>
      </c>
      <c r="C15" s="22" t="s">
        <v>139</v>
      </c>
      <c r="D15" s="22">
        <v>453942</v>
      </c>
      <c r="E15" s="17">
        <v>0.6</v>
      </c>
      <c r="F15" s="22">
        <f t="shared" si="0"/>
        <v>272365.2</v>
      </c>
      <c r="G15" s="54" t="s">
        <v>127</v>
      </c>
      <c r="H15" s="1">
        <v>0.6</v>
      </c>
    </row>
    <row r="16" spans="1:8" ht="50.25" x14ac:dyDescent="0.25">
      <c r="A16" s="20" t="s">
        <v>8</v>
      </c>
      <c r="B16" s="21" t="s">
        <v>140</v>
      </c>
      <c r="C16" s="22" t="s">
        <v>139</v>
      </c>
      <c r="D16" s="22">
        <v>521625</v>
      </c>
      <c r="E16" s="17">
        <v>0.6</v>
      </c>
      <c r="F16" s="22">
        <f t="shared" si="0"/>
        <v>312975</v>
      </c>
      <c r="G16" s="55"/>
      <c r="H16" s="1">
        <v>0.6</v>
      </c>
    </row>
    <row r="17" spans="1:8" ht="50.25" x14ac:dyDescent="0.25">
      <c r="A17" s="20" t="s">
        <v>8</v>
      </c>
      <c r="B17" s="21" t="s">
        <v>141</v>
      </c>
      <c r="C17" s="22" t="s">
        <v>139</v>
      </c>
      <c r="D17" s="22">
        <v>600591</v>
      </c>
      <c r="E17" s="17">
        <v>0.6</v>
      </c>
      <c r="F17" s="22">
        <f t="shared" si="0"/>
        <v>360354.6</v>
      </c>
      <c r="G17" s="55"/>
      <c r="H17" s="1">
        <v>0.6</v>
      </c>
    </row>
    <row r="18" spans="1:8" ht="50.25" x14ac:dyDescent="0.25">
      <c r="A18" s="20" t="s">
        <v>8</v>
      </c>
      <c r="B18" s="21" t="s">
        <v>142</v>
      </c>
      <c r="C18" s="22" t="s">
        <v>139</v>
      </c>
      <c r="D18" s="22">
        <v>432674</v>
      </c>
      <c r="E18" s="17">
        <v>0.6</v>
      </c>
      <c r="F18" s="22">
        <f t="shared" si="0"/>
        <v>259604.4</v>
      </c>
      <c r="G18" s="55"/>
      <c r="H18" s="1">
        <v>0.6</v>
      </c>
    </row>
    <row r="19" spans="1:8" ht="50.25" x14ac:dyDescent="0.25">
      <c r="A19" s="20" t="s">
        <v>8</v>
      </c>
      <c r="B19" s="21" t="s">
        <v>143</v>
      </c>
      <c r="C19" s="22" t="s">
        <v>139</v>
      </c>
      <c r="D19" s="22">
        <v>521532</v>
      </c>
      <c r="E19" s="17">
        <v>0.6</v>
      </c>
      <c r="F19" s="22">
        <f t="shared" si="0"/>
        <v>312919.2</v>
      </c>
      <c r="G19" s="55"/>
      <c r="H19" s="1">
        <v>0.6</v>
      </c>
    </row>
    <row r="20" spans="1:8" ht="50.25" x14ac:dyDescent="0.25">
      <c r="A20" s="20" t="s">
        <v>8</v>
      </c>
      <c r="B20" s="21" t="s">
        <v>144</v>
      </c>
      <c r="C20" s="22" t="s">
        <v>139</v>
      </c>
      <c r="D20" s="22">
        <v>610416</v>
      </c>
      <c r="E20" s="17">
        <v>0.6</v>
      </c>
      <c r="F20" s="22">
        <f t="shared" si="0"/>
        <v>366249.6</v>
      </c>
      <c r="G20" s="55"/>
      <c r="H20" s="1">
        <v>0.6</v>
      </c>
    </row>
    <row r="21" spans="1:8" ht="47.25" x14ac:dyDescent="0.25">
      <c r="A21" s="20" t="s">
        <v>8</v>
      </c>
      <c r="B21" s="21" t="s">
        <v>18</v>
      </c>
      <c r="C21" s="22" t="s">
        <v>139</v>
      </c>
      <c r="D21" s="22">
        <v>764605</v>
      </c>
      <c r="E21" s="17">
        <v>0.6</v>
      </c>
      <c r="F21" s="22">
        <f t="shared" si="0"/>
        <v>458763</v>
      </c>
      <c r="G21" s="55"/>
      <c r="H21" s="1">
        <v>0.6</v>
      </c>
    </row>
    <row r="22" spans="1:8" ht="47.25" x14ac:dyDescent="0.25">
      <c r="A22" s="20" t="s">
        <v>8</v>
      </c>
      <c r="B22" s="21" t="s">
        <v>19</v>
      </c>
      <c r="C22" s="22" t="s">
        <v>20</v>
      </c>
      <c r="D22" s="22">
        <v>797504</v>
      </c>
      <c r="E22" s="17">
        <v>0.6</v>
      </c>
      <c r="F22" s="22">
        <f t="shared" si="0"/>
        <v>478502.39999999997</v>
      </c>
      <c r="G22" s="55"/>
      <c r="H22" s="1">
        <v>0.6</v>
      </c>
    </row>
    <row r="23" spans="1:8" ht="63" x14ac:dyDescent="0.25">
      <c r="A23" s="20" t="s">
        <v>8</v>
      </c>
      <c r="B23" s="21" t="s">
        <v>21</v>
      </c>
      <c r="C23" s="22" t="s">
        <v>139</v>
      </c>
      <c r="D23" s="22">
        <v>1014736</v>
      </c>
      <c r="E23" s="17">
        <v>0.6</v>
      </c>
      <c r="F23" s="22">
        <f t="shared" si="0"/>
        <v>608841.6</v>
      </c>
      <c r="G23" s="55"/>
      <c r="H23" s="1">
        <v>0.6</v>
      </c>
    </row>
    <row r="24" spans="1:8" ht="63" x14ac:dyDescent="0.25">
      <c r="A24" s="20" t="s">
        <v>8</v>
      </c>
      <c r="B24" s="21" t="s">
        <v>22</v>
      </c>
      <c r="C24" s="22" t="s">
        <v>139</v>
      </c>
      <c r="D24" s="22">
        <v>989724</v>
      </c>
      <c r="E24" s="17">
        <v>0.6</v>
      </c>
      <c r="F24" s="22">
        <f t="shared" si="0"/>
        <v>593834.4</v>
      </c>
      <c r="G24" s="55"/>
      <c r="H24" s="1">
        <v>0.6</v>
      </c>
    </row>
    <row r="25" spans="1:8" ht="47.25" x14ac:dyDescent="0.25">
      <c r="A25" s="20" t="s">
        <v>8</v>
      </c>
      <c r="B25" s="21" t="s">
        <v>23</v>
      </c>
      <c r="C25" s="22" t="s">
        <v>139</v>
      </c>
      <c r="D25" s="22">
        <v>1556369</v>
      </c>
      <c r="E25" s="17">
        <v>0.6</v>
      </c>
      <c r="F25" s="22">
        <f t="shared" si="0"/>
        <v>933821.4</v>
      </c>
      <c r="G25" s="55"/>
      <c r="H25" s="1">
        <v>0.6</v>
      </c>
    </row>
    <row r="26" spans="1:8" ht="47.25" x14ac:dyDescent="0.25">
      <c r="A26" s="20" t="s">
        <v>8</v>
      </c>
      <c r="B26" s="21" t="s">
        <v>24</v>
      </c>
      <c r="C26" s="22" t="s">
        <v>139</v>
      </c>
      <c r="D26" s="22">
        <v>1673859</v>
      </c>
      <c r="E26" s="17">
        <v>0.6</v>
      </c>
      <c r="F26" s="22">
        <f t="shared" si="0"/>
        <v>1004315.3999999999</v>
      </c>
      <c r="G26" s="55"/>
      <c r="H26" s="1">
        <v>0.6</v>
      </c>
    </row>
    <row r="27" spans="1:8" ht="47.25" x14ac:dyDescent="0.25">
      <c r="A27" s="14" t="s">
        <v>25</v>
      </c>
      <c r="B27" s="15" t="s">
        <v>26</v>
      </c>
      <c r="C27" s="22"/>
      <c r="D27" s="22"/>
      <c r="E27" s="17"/>
      <c r="F27" s="22"/>
      <c r="G27" s="19" t="s">
        <v>98</v>
      </c>
    </row>
    <row r="28" spans="1:8" ht="25.5" customHeight="1" x14ac:dyDescent="0.25">
      <c r="A28" s="20" t="s">
        <v>27</v>
      </c>
      <c r="B28" s="21" t="s">
        <v>28</v>
      </c>
      <c r="C28" s="22"/>
      <c r="D28" s="22"/>
      <c r="E28" s="17"/>
      <c r="F28" s="22"/>
      <c r="G28" s="23"/>
    </row>
    <row r="29" spans="1:8" ht="81.75" x14ac:dyDescent="0.25">
      <c r="A29" s="20" t="s">
        <v>8</v>
      </c>
      <c r="B29" s="21" t="s">
        <v>145</v>
      </c>
      <c r="C29" s="22" t="s">
        <v>29</v>
      </c>
      <c r="D29" s="22">
        <v>7680</v>
      </c>
      <c r="E29" s="17">
        <v>0.7</v>
      </c>
      <c r="F29" s="22">
        <f t="shared" si="0"/>
        <v>5376</v>
      </c>
      <c r="G29" s="53" t="s">
        <v>30</v>
      </c>
      <c r="H29" s="1">
        <v>0.7</v>
      </c>
    </row>
    <row r="30" spans="1:8" ht="81.75" x14ac:dyDescent="0.25">
      <c r="A30" s="20"/>
      <c r="B30" s="21" t="s">
        <v>146</v>
      </c>
      <c r="C30" s="22" t="s">
        <v>29</v>
      </c>
      <c r="D30" s="22">
        <v>7446</v>
      </c>
      <c r="E30" s="17">
        <v>0.7</v>
      </c>
      <c r="F30" s="22">
        <f t="shared" si="0"/>
        <v>5212.2</v>
      </c>
      <c r="G30" s="53"/>
      <c r="H30" s="1">
        <v>0.7</v>
      </c>
    </row>
    <row r="31" spans="1:8" x14ac:dyDescent="0.25">
      <c r="A31" s="20" t="s">
        <v>31</v>
      </c>
      <c r="B31" s="21" t="s">
        <v>32</v>
      </c>
      <c r="C31" s="22"/>
      <c r="D31" s="22"/>
      <c r="E31" s="17"/>
      <c r="F31" s="22">
        <f t="shared" si="0"/>
        <v>0</v>
      </c>
      <c r="G31" s="23"/>
    </row>
    <row r="32" spans="1:8" ht="81.75" x14ac:dyDescent="0.25">
      <c r="A32" s="20" t="s">
        <v>8</v>
      </c>
      <c r="B32" s="21" t="s">
        <v>147</v>
      </c>
      <c r="C32" s="22" t="s">
        <v>29</v>
      </c>
      <c r="D32" s="22">
        <v>15664</v>
      </c>
      <c r="E32" s="17">
        <v>0.7</v>
      </c>
      <c r="F32" s="22">
        <f t="shared" si="0"/>
        <v>10964.8</v>
      </c>
      <c r="G32" s="53" t="s">
        <v>30</v>
      </c>
      <c r="H32" s="1">
        <v>0.7</v>
      </c>
    </row>
    <row r="33" spans="1:8" ht="81.75" x14ac:dyDescent="0.25">
      <c r="A33" s="20" t="s">
        <v>8</v>
      </c>
      <c r="B33" s="21" t="s">
        <v>148</v>
      </c>
      <c r="C33" s="22" t="s">
        <v>29</v>
      </c>
      <c r="D33" s="22">
        <v>15191</v>
      </c>
      <c r="E33" s="17">
        <v>0.7</v>
      </c>
      <c r="F33" s="22">
        <f t="shared" si="0"/>
        <v>10633.699999999999</v>
      </c>
      <c r="G33" s="53"/>
      <c r="H33" s="1">
        <v>0.7</v>
      </c>
    </row>
    <row r="34" spans="1:8" ht="42" customHeight="1" x14ac:dyDescent="0.25">
      <c r="A34" s="14">
        <v>3</v>
      </c>
      <c r="B34" s="15" t="s">
        <v>33</v>
      </c>
      <c r="C34" s="22"/>
      <c r="D34" s="22"/>
      <c r="E34" s="17"/>
      <c r="F34" s="22">
        <f t="shared" si="0"/>
        <v>0</v>
      </c>
      <c r="G34" s="19" t="s">
        <v>99</v>
      </c>
    </row>
    <row r="35" spans="1:8" s="33" customFormat="1" ht="57.75" customHeight="1" x14ac:dyDescent="0.25">
      <c r="A35" s="28" t="s">
        <v>112</v>
      </c>
      <c r="B35" s="29" t="s">
        <v>34</v>
      </c>
      <c r="C35" s="30"/>
      <c r="D35" s="30"/>
      <c r="E35" s="31"/>
      <c r="F35" s="22">
        <f t="shared" si="0"/>
        <v>0</v>
      </c>
      <c r="G35" s="32" t="s">
        <v>35</v>
      </c>
    </row>
    <row r="36" spans="1:8" ht="45.75" customHeight="1" x14ac:dyDescent="0.25">
      <c r="A36" s="20" t="s">
        <v>8</v>
      </c>
      <c r="B36" s="21" t="s">
        <v>36</v>
      </c>
      <c r="C36" s="22" t="s">
        <v>149</v>
      </c>
      <c r="D36" s="22">
        <v>2008</v>
      </c>
      <c r="E36" s="17">
        <v>0.6</v>
      </c>
      <c r="F36" s="22">
        <f t="shared" si="0"/>
        <v>1204.8</v>
      </c>
      <c r="G36" s="23"/>
      <c r="H36" s="1">
        <v>0.6</v>
      </c>
    </row>
    <row r="37" spans="1:8" ht="45.75" customHeight="1" x14ac:dyDescent="0.25">
      <c r="A37" s="20" t="s">
        <v>8</v>
      </c>
      <c r="B37" s="21" t="s">
        <v>37</v>
      </c>
      <c r="C37" s="22" t="s">
        <v>149</v>
      </c>
      <c r="D37" s="22">
        <v>2008</v>
      </c>
      <c r="E37" s="17">
        <v>0.6</v>
      </c>
      <c r="F37" s="22">
        <f t="shared" si="0"/>
        <v>1204.8</v>
      </c>
      <c r="G37" s="23"/>
      <c r="H37" s="1">
        <v>0.6</v>
      </c>
    </row>
    <row r="38" spans="1:8" ht="45.75" customHeight="1" x14ac:dyDescent="0.25">
      <c r="A38" s="20" t="s">
        <v>8</v>
      </c>
      <c r="B38" s="21" t="s">
        <v>38</v>
      </c>
      <c r="C38" s="22" t="s">
        <v>149</v>
      </c>
      <c r="D38" s="22">
        <v>2326</v>
      </c>
      <c r="E38" s="17">
        <v>0.6</v>
      </c>
      <c r="F38" s="22">
        <f t="shared" si="0"/>
        <v>1395.6</v>
      </c>
      <c r="G38" s="23"/>
      <c r="H38" s="1">
        <v>0.6</v>
      </c>
    </row>
    <row r="39" spans="1:8" ht="45.75" customHeight="1" x14ac:dyDescent="0.25">
      <c r="A39" s="20" t="s">
        <v>8</v>
      </c>
      <c r="B39" s="21" t="s">
        <v>39</v>
      </c>
      <c r="C39" s="22" t="s">
        <v>149</v>
      </c>
      <c r="D39" s="22">
        <v>2706</v>
      </c>
      <c r="E39" s="17">
        <v>0.6</v>
      </c>
      <c r="F39" s="22">
        <f t="shared" si="0"/>
        <v>1623.6</v>
      </c>
      <c r="G39" s="23"/>
      <c r="H39" s="1">
        <v>0.6</v>
      </c>
    </row>
    <row r="40" spans="1:8" ht="45.75" customHeight="1" x14ac:dyDescent="0.25">
      <c r="A40" s="20" t="s">
        <v>8</v>
      </c>
      <c r="B40" s="21" t="s">
        <v>40</v>
      </c>
      <c r="C40" s="22" t="s">
        <v>149</v>
      </c>
      <c r="D40" s="22">
        <v>3208</v>
      </c>
      <c r="E40" s="17">
        <v>0.6</v>
      </c>
      <c r="F40" s="22">
        <f t="shared" si="0"/>
        <v>1924.8</v>
      </c>
      <c r="G40" s="23"/>
      <c r="H40" s="1">
        <v>0.6</v>
      </c>
    </row>
    <row r="41" spans="1:8" ht="45.75" customHeight="1" x14ac:dyDescent="0.25">
      <c r="A41" s="20" t="s">
        <v>8</v>
      </c>
      <c r="B41" s="21" t="s">
        <v>41</v>
      </c>
      <c r="C41" s="22" t="s">
        <v>149</v>
      </c>
      <c r="D41" s="22">
        <v>3453</v>
      </c>
      <c r="E41" s="17">
        <v>0.6</v>
      </c>
      <c r="F41" s="22">
        <f t="shared" si="0"/>
        <v>2071.7999999999997</v>
      </c>
      <c r="G41" s="23"/>
      <c r="H41" s="1">
        <v>0.6</v>
      </c>
    </row>
    <row r="42" spans="1:8" ht="45.75" customHeight="1" x14ac:dyDescent="0.25">
      <c r="A42" s="20" t="s">
        <v>8</v>
      </c>
      <c r="B42" s="21" t="s">
        <v>42</v>
      </c>
      <c r="C42" s="22" t="s">
        <v>149</v>
      </c>
      <c r="D42" s="22">
        <v>2926</v>
      </c>
      <c r="E42" s="17">
        <v>0.6</v>
      </c>
      <c r="F42" s="22">
        <f t="shared" si="0"/>
        <v>1755.6</v>
      </c>
      <c r="G42" s="23"/>
      <c r="H42" s="1">
        <v>0.6</v>
      </c>
    </row>
    <row r="43" spans="1:8" s="33" customFormat="1" ht="47.25" x14ac:dyDescent="0.25">
      <c r="A43" s="28" t="s">
        <v>113</v>
      </c>
      <c r="B43" s="29" t="s">
        <v>119</v>
      </c>
      <c r="C43" s="30"/>
      <c r="D43" s="30"/>
      <c r="E43" s="34"/>
      <c r="F43" s="22"/>
      <c r="G43" s="32"/>
      <c r="H43" s="35">
        <v>0.6</v>
      </c>
    </row>
    <row r="44" spans="1:8" ht="42.75" customHeight="1" x14ac:dyDescent="0.25">
      <c r="A44" s="20" t="s">
        <v>8</v>
      </c>
      <c r="B44" s="21" t="s">
        <v>41</v>
      </c>
      <c r="C44" s="22" t="s">
        <v>149</v>
      </c>
      <c r="D44" s="22">
        <v>5412</v>
      </c>
      <c r="E44" s="17">
        <v>0.6</v>
      </c>
      <c r="F44" s="22">
        <f t="shared" si="0"/>
        <v>3247.2</v>
      </c>
      <c r="G44" s="23"/>
      <c r="H44" s="1">
        <v>0.6</v>
      </c>
    </row>
    <row r="45" spans="1:8" ht="42.75" customHeight="1" x14ac:dyDescent="0.25">
      <c r="A45" s="20" t="s">
        <v>8</v>
      </c>
      <c r="B45" s="21" t="s">
        <v>120</v>
      </c>
      <c r="C45" s="22" t="s">
        <v>149</v>
      </c>
      <c r="D45" s="22">
        <v>5093</v>
      </c>
      <c r="E45" s="17">
        <v>0.6</v>
      </c>
      <c r="F45" s="22">
        <f t="shared" si="0"/>
        <v>3055.7999999999997</v>
      </c>
      <c r="G45" s="23"/>
      <c r="H45" s="1">
        <v>0.6</v>
      </c>
    </row>
    <row r="46" spans="1:8" ht="42.75" customHeight="1" x14ac:dyDescent="0.25">
      <c r="A46" s="20" t="s">
        <v>8</v>
      </c>
      <c r="B46" s="21" t="s">
        <v>121</v>
      </c>
      <c r="C46" s="22" t="s">
        <v>149</v>
      </c>
      <c r="D46" s="22">
        <v>4750</v>
      </c>
      <c r="E46" s="17">
        <v>0.6</v>
      </c>
      <c r="F46" s="22">
        <f t="shared" si="0"/>
        <v>2850</v>
      </c>
      <c r="G46" s="23"/>
      <c r="H46" s="1">
        <v>0.6</v>
      </c>
    </row>
    <row r="47" spans="1:8" ht="42.75" customHeight="1" x14ac:dyDescent="0.25">
      <c r="A47" s="20" t="s">
        <v>8</v>
      </c>
      <c r="B47" s="21" t="s">
        <v>42</v>
      </c>
      <c r="C47" s="22" t="s">
        <v>149</v>
      </c>
      <c r="D47" s="22">
        <v>4714</v>
      </c>
      <c r="E47" s="17">
        <v>0.6</v>
      </c>
      <c r="F47" s="22">
        <f t="shared" si="0"/>
        <v>2828.4</v>
      </c>
      <c r="G47" s="23"/>
      <c r="H47" s="1">
        <v>0.6</v>
      </c>
    </row>
    <row r="48" spans="1:8" ht="42.75" customHeight="1" x14ac:dyDescent="0.25">
      <c r="A48" s="20" t="s">
        <v>8</v>
      </c>
      <c r="B48" s="21" t="s">
        <v>122</v>
      </c>
      <c r="C48" s="22" t="s">
        <v>149</v>
      </c>
      <c r="D48" s="22">
        <v>4628</v>
      </c>
      <c r="E48" s="17">
        <v>0.6</v>
      </c>
      <c r="F48" s="22">
        <f t="shared" si="0"/>
        <v>2776.7999999999997</v>
      </c>
      <c r="G48" s="23"/>
      <c r="H48" s="1">
        <v>0.6</v>
      </c>
    </row>
    <row r="49" spans="1:8" ht="42.75" customHeight="1" x14ac:dyDescent="0.25">
      <c r="A49" s="20" t="s">
        <v>8</v>
      </c>
      <c r="B49" s="21" t="s">
        <v>123</v>
      </c>
      <c r="C49" s="22" t="s">
        <v>149</v>
      </c>
      <c r="D49" s="22">
        <v>4408</v>
      </c>
      <c r="E49" s="17">
        <v>0.6</v>
      </c>
      <c r="F49" s="22">
        <f t="shared" si="0"/>
        <v>2644.7999999999997</v>
      </c>
      <c r="G49" s="23"/>
      <c r="H49" s="1">
        <v>0.6</v>
      </c>
    </row>
    <row r="50" spans="1:8" s="33" customFormat="1" ht="57.75" customHeight="1" x14ac:dyDescent="0.25">
      <c r="A50" s="28" t="s">
        <v>114</v>
      </c>
      <c r="B50" s="29" t="s">
        <v>124</v>
      </c>
      <c r="C50" s="30"/>
      <c r="D50" s="30"/>
      <c r="E50" s="31"/>
      <c r="F50" s="22"/>
      <c r="G50" s="32"/>
      <c r="H50" s="33">
        <v>0.6</v>
      </c>
    </row>
    <row r="51" spans="1:8" ht="45.75" customHeight="1" x14ac:dyDescent="0.25">
      <c r="A51" s="20" t="s">
        <v>8</v>
      </c>
      <c r="B51" s="21" t="s">
        <v>41</v>
      </c>
      <c r="C51" s="22" t="s">
        <v>149</v>
      </c>
      <c r="D51" s="22">
        <v>5767</v>
      </c>
      <c r="E51" s="17">
        <v>0.6</v>
      </c>
      <c r="F51" s="22">
        <f t="shared" si="0"/>
        <v>3460.2</v>
      </c>
      <c r="G51" s="23"/>
      <c r="H51" s="1">
        <v>0.6</v>
      </c>
    </row>
    <row r="52" spans="1:8" ht="45.75" customHeight="1" x14ac:dyDescent="0.25">
      <c r="A52" s="20" t="s">
        <v>8</v>
      </c>
      <c r="B52" s="21" t="s">
        <v>120</v>
      </c>
      <c r="C52" s="22" t="s">
        <v>149</v>
      </c>
      <c r="D52" s="22">
        <v>6019</v>
      </c>
      <c r="E52" s="17">
        <v>0.6</v>
      </c>
      <c r="F52" s="22">
        <f t="shared" si="0"/>
        <v>3611.4</v>
      </c>
      <c r="G52" s="23"/>
      <c r="H52" s="1">
        <v>0.6</v>
      </c>
    </row>
    <row r="53" spans="1:8" ht="45.75" customHeight="1" x14ac:dyDescent="0.25">
      <c r="A53" s="20" t="s">
        <v>8</v>
      </c>
      <c r="B53" s="21" t="s">
        <v>121</v>
      </c>
      <c r="C53" s="22" t="s">
        <v>149</v>
      </c>
      <c r="D53" s="22">
        <v>5448</v>
      </c>
      <c r="E53" s="17">
        <v>0.6</v>
      </c>
      <c r="F53" s="22">
        <f t="shared" si="0"/>
        <v>3268.7999999999997</v>
      </c>
      <c r="G53" s="23"/>
      <c r="H53" s="1">
        <v>0.6</v>
      </c>
    </row>
    <row r="54" spans="1:8" ht="45.75" customHeight="1" x14ac:dyDescent="0.25">
      <c r="A54" s="20" t="s">
        <v>8</v>
      </c>
      <c r="B54" s="21" t="s">
        <v>42</v>
      </c>
      <c r="C54" s="22" t="s">
        <v>149</v>
      </c>
      <c r="D54" s="22">
        <v>6465</v>
      </c>
      <c r="E54" s="17">
        <v>0.6</v>
      </c>
      <c r="F54" s="22">
        <f t="shared" si="0"/>
        <v>3879</v>
      </c>
      <c r="G54" s="23"/>
      <c r="H54" s="1">
        <v>0.6</v>
      </c>
    </row>
    <row r="55" spans="1:8" ht="45.75" customHeight="1" x14ac:dyDescent="0.25">
      <c r="A55" s="20" t="s">
        <v>8</v>
      </c>
      <c r="B55" s="21" t="s">
        <v>122</v>
      </c>
      <c r="C55" s="22" t="s">
        <v>149</v>
      </c>
      <c r="D55" s="22">
        <v>5265</v>
      </c>
      <c r="E55" s="17">
        <v>0.6</v>
      </c>
      <c r="F55" s="22">
        <f t="shared" si="0"/>
        <v>3159</v>
      </c>
      <c r="G55" s="23"/>
      <c r="H55" s="1">
        <v>0.6</v>
      </c>
    </row>
    <row r="56" spans="1:8" ht="45.75" customHeight="1" x14ac:dyDescent="0.25">
      <c r="A56" s="20" t="s">
        <v>8</v>
      </c>
      <c r="B56" s="21" t="s">
        <v>123</v>
      </c>
      <c r="C56" s="22" t="s">
        <v>149</v>
      </c>
      <c r="D56" s="22">
        <v>5669</v>
      </c>
      <c r="E56" s="17">
        <v>0.6</v>
      </c>
      <c r="F56" s="22">
        <f t="shared" si="0"/>
        <v>3401.4</v>
      </c>
      <c r="G56" s="23"/>
      <c r="H56" s="1">
        <v>0.6</v>
      </c>
    </row>
    <row r="57" spans="1:8" s="26" customFormat="1" ht="56.25" customHeight="1" x14ac:dyDescent="0.25">
      <c r="A57" s="28">
        <v>3.4</v>
      </c>
      <c r="B57" s="15" t="s">
        <v>43</v>
      </c>
      <c r="C57" s="24"/>
      <c r="D57" s="24"/>
      <c r="E57" s="25"/>
      <c r="F57" s="22"/>
      <c r="G57" s="19" t="s">
        <v>44</v>
      </c>
    </row>
    <row r="58" spans="1:8" ht="45" customHeight="1" x14ac:dyDescent="0.25">
      <c r="A58" s="20" t="s">
        <v>8</v>
      </c>
      <c r="B58" s="21" t="s">
        <v>45</v>
      </c>
      <c r="C58" s="22" t="s">
        <v>149</v>
      </c>
      <c r="D58" s="22">
        <v>3453</v>
      </c>
      <c r="E58" s="17">
        <v>0.6</v>
      </c>
      <c r="F58" s="22">
        <f t="shared" si="0"/>
        <v>2071.7999999999997</v>
      </c>
      <c r="G58" s="23"/>
      <c r="H58" s="1">
        <v>0.6</v>
      </c>
    </row>
    <row r="59" spans="1:8" ht="45" customHeight="1" x14ac:dyDescent="0.25">
      <c r="A59" s="20" t="s">
        <v>8</v>
      </c>
      <c r="B59" s="21" t="s">
        <v>46</v>
      </c>
      <c r="C59" s="22" t="s">
        <v>149</v>
      </c>
      <c r="D59" s="22">
        <v>2081</v>
      </c>
      <c r="E59" s="17">
        <v>0.6</v>
      </c>
      <c r="F59" s="22">
        <f t="shared" si="0"/>
        <v>1248.5999999999999</v>
      </c>
      <c r="G59" s="23"/>
      <c r="H59" s="1">
        <v>0.6</v>
      </c>
    </row>
    <row r="60" spans="1:8" ht="45" customHeight="1" x14ac:dyDescent="0.25">
      <c r="A60" s="20" t="s">
        <v>8</v>
      </c>
      <c r="B60" s="21" t="s">
        <v>47</v>
      </c>
      <c r="C60" s="22" t="s">
        <v>149</v>
      </c>
      <c r="D60" s="22">
        <v>3208</v>
      </c>
      <c r="E60" s="17">
        <v>0.6</v>
      </c>
      <c r="F60" s="22">
        <f t="shared" si="0"/>
        <v>1924.8</v>
      </c>
      <c r="G60" s="23"/>
      <c r="H60" s="1">
        <v>0.6</v>
      </c>
    </row>
    <row r="61" spans="1:8" ht="45" customHeight="1" x14ac:dyDescent="0.25">
      <c r="A61" s="20" t="s">
        <v>8</v>
      </c>
      <c r="B61" s="21" t="s">
        <v>48</v>
      </c>
      <c r="C61" s="22" t="s">
        <v>149</v>
      </c>
      <c r="D61" s="22">
        <v>1861</v>
      </c>
      <c r="E61" s="17">
        <v>0.6</v>
      </c>
      <c r="F61" s="22">
        <f t="shared" si="0"/>
        <v>1116.5999999999999</v>
      </c>
      <c r="G61" s="23"/>
      <c r="H61" s="1">
        <v>0.6</v>
      </c>
    </row>
    <row r="62" spans="1:8" s="26" customFormat="1" ht="40.5" customHeight="1" x14ac:dyDescent="0.25">
      <c r="A62" s="28">
        <v>3.5</v>
      </c>
      <c r="B62" s="15" t="s">
        <v>49</v>
      </c>
      <c r="C62" s="24"/>
      <c r="D62" s="24"/>
      <c r="E62" s="25"/>
      <c r="F62" s="24"/>
      <c r="G62" s="19"/>
    </row>
    <row r="63" spans="1:8" ht="43.5" customHeight="1" x14ac:dyDescent="0.25">
      <c r="A63" s="20" t="s">
        <v>8</v>
      </c>
      <c r="B63" s="21" t="s">
        <v>50</v>
      </c>
      <c r="C63" s="22" t="s">
        <v>51</v>
      </c>
      <c r="D63" s="22">
        <v>3250</v>
      </c>
      <c r="E63" s="17">
        <v>0.6</v>
      </c>
      <c r="F63" s="22">
        <f t="shared" si="0"/>
        <v>1950</v>
      </c>
      <c r="G63" s="53" t="s">
        <v>52</v>
      </c>
      <c r="H63" s="1">
        <v>0.6</v>
      </c>
    </row>
    <row r="64" spans="1:8" ht="43.5" customHeight="1" x14ac:dyDescent="0.25">
      <c r="A64" s="20" t="s">
        <v>8</v>
      </c>
      <c r="B64" s="21" t="s">
        <v>53</v>
      </c>
      <c r="C64" s="22" t="s">
        <v>51</v>
      </c>
      <c r="D64" s="22">
        <v>3495</v>
      </c>
      <c r="E64" s="17">
        <v>0.6</v>
      </c>
      <c r="F64" s="22">
        <f t="shared" si="0"/>
        <v>2097</v>
      </c>
      <c r="G64" s="53"/>
      <c r="H64" s="1">
        <v>0.6</v>
      </c>
    </row>
    <row r="65" spans="1:8" ht="43.5" customHeight="1" x14ac:dyDescent="0.25">
      <c r="A65" s="20" t="s">
        <v>8</v>
      </c>
      <c r="B65" s="21" t="s">
        <v>54</v>
      </c>
      <c r="C65" s="22" t="s">
        <v>51</v>
      </c>
      <c r="D65" s="22">
        <v>4296</v>
      </c>
      <c r="E65" s="17">
        <v>0.6</v>
      </c>
      <c r="F65" s="22">
        <f t="shared" si="0"/>
        <v>2577.6</v>
      </c>
      <c r="G65" s="53"/>
      <c r="H65" s="1">
        <v>0.6</v>
      </c>
    </row>
    <row r="66" spans="1:8" s="26" customFormat="1" ht="58.5" customHeight="1" x14ac:dyDescent="0.25">
      <c r="A66" s="28">
        <v>3.6</v>
      </c>
      <c r="B66" s="15" t="s">
        <v>55</v>
      </c>
      <c r="C66" s="24"/>
      <c r="D66" s="24"/>
      <c r="E66" s="25"/>
      <c r="F66" s="22"/>
      <c r="G66" s="19" t="s">
        <v>56</v>
      </c>
    </row>
    <row r="67" spans="1:8" ht="48.75" customHeight="1" x14ac:dyDescent="0.25">
      <c r="A67" s="20" t="s">
        <v>8</v>
      </c>
      <c r="B67" s="21" t="s">
        <v>57</v>
      </c>
      <c r="C67" s="22" t="s">
        <v>150</v>
      </c>
      <c r="D67" s="22">
        <v>8841</v>
      </c>
      <c r="E67" s="17">
        <v>0.6</v>
      </c>
      <c r="F67" s="22">
        <f t="shared" si="0"/>
        <v>5304.5999999999995</v>
      </c>
      <c r="G67" s="23"/>
      <c r="H67" s="1">
        <v>0.6</v>
      </c>
    </row>
    <row r="68" spans="1:8" ht="48.75" customHeight="1" x14ac:dyDescent="0.25">
      <c r="A68" s="20" t="s">
        <v>8</v>
      </c>
      <c r="B68" s="21" t="s">
        <v>58</v>
      </c>
      <c r="C68" s="22" t="s">
        <v>150</v>
      </c>
      <c r="D68" s="22">
        <v>11239</v>
      </c>
      <c r="E68" s="17">
        <v>0.6</v>
      </c>
      <c r="F68" s="22">
        <f t="shared" si="0"/>
        <v>6743.4</v>
      </c>
      <c r="G68" s="23"/>
      <c r="H68" s="1">
        <v>0.6</v>
      </c>
    </row>
    <row r="69" spans="1:8" s="26" customFormat="1" ht="42.75" customHeight="1" x14ac:dyDescent="0.25">
      <c r="A69" s="14">
        <v>4</v>
      </c>
      <c r="B69" s="36" t="s">
        <v>100</v>
      </c>
      <c r="C69" s="24"/>
      <c r="D69" s="24"/>
      <c r="E69" s="25"/>
      <c r="F69" s="24"/>
      <c r="G69" s="19" t="s">
        <v>101</v>
      </c>
    </row>
    <row r="70" spans="1:8" s="26" customFormat="1" ht="42.75" customHeight="1" x14ac:dyDescent="0.25">
      <c r="A70" s="14">
        <v>5</v>
      </c>
      <c r="B70" s="36" t="s">
        <v>102</v>
      </c>
      <c r="C70" s="24"/>
      <c r="D70" s="24"/>
      <c r="E70" s="25"/>
      <c r="F70" s="24"/>
      <c r="G70" s="19" t="s">
        <v>103</v>
      </c>
    </row>
    <row r="71" spans="1:8" s="26" customFormat="1" ht="42.75" customHeight="1" x14ac:dyDescent="0.25">
      <c r="A71" s="14">
        <v>6</v>
      </c>
      <c r="B71" s="36" t="s">
        <v>104</v>
      </c>
      <c r="C71" s="24"/>
      <c r="D71" s="24"/>
      <c r="E71" s="25"/>
      <c r="F71" s="24"/>
      <c r="G71" s="19" t="s">
        <v>106</v>
      </c>
    </row>
    <row r="72" spans="1:8" ht="42.75" customHeight="1" x14ac:dyDescent="0.25">
      <c r="A72" s="14">
        <v>7</v>
      </c>
      <c r="B72" s="15" t="s">
        <v>59</v>
      </c>
      <c r="C72" s="22"/>
      <c r="D72" s="22"/>
      <c r="E72" s="17"/>
      <c r="F72" s="22"/>
      <c r="G72" s="19" t="s">
        <v>106</v>
      </c>
    </row>
    <row r="73" spans="1:8" ht="141" customHeight="1" x14ac:dyDescent="0.25">
      <c r="A73" s="14">
        <v>8</v>
      </c>
      <c r="B73" s="15" t="s">
        <v>60</v>
      </c>
      <c r="C73" s="22" t="s">
        <v>61</v>
      </c>
      <c r="D73" s="22">
        <v>1323</v>
      </c>
      <c r="E73" s="17">
        <v>0.6</v>
      </c>
      <c r="F73" s="22">
        <f t="shared" si="0"/>
        <v>793.8</v>
      </c>
      <c r="G73" s="19" t="s">
        <v>151</v>
      </c>
      <c r="H73" s="1">
        <v>0.6</v>
      </c>
    </row>
    <row r="74" spans="1:8" ht="21.75" customHeight="1" x14ac:dyDescent="0.25">
      <c r="A74" s="14">
        <v>9</v>
      </c>
      <c r="B74" s="36" t="s">
        <v>107</v>
      </c>
      <c r="C74" s="22"/>
      <c r="D74" s="22"/>
      <c r="E74" s="17"/>
      <c r="F74" s="22"/>
      <c r="G74" s="23"/>
    </row>
    <row r="75" spans="1:8" ht="38.25" customHeight="1" x14ac:dyDescent="0.25">
      <c r="A75" s="14" t="s">
        <v>80</v>
      </c>
      <c r="B75" s="37" t="s">
        <v>108</v>
      </c>
      <c r="C75" s="38"/>
      <c r="D75" s="22"/>
      <c r="E75" s="17"/>
      <c r="F75" s="22"/>
      <c r="G75" s="23" t="s">
        <v>109</v>
      </c>
    </row>
    <row r="76" spans="1:8" ht="47.25" x14ac:dyDescent="0.25">
      <c r="A76" s="14" t="s">
        <v>83</v>
      </c>
      <c r="B76" s="15" t="s">
        <v>62</v>
      </c>
      <c r="C76" s="22"/>
      <c r="D76" s="22"/>
      <c r="E76" s="17"/>
      <c r="F76" s="22"/>
      <c r="G76" s="23" t="s">
        <v>110</v>
      </c>
    </row>
    <row r="77" spans="1:8" ht="43.5" customHeight="1" x14ac:dyDescent="0.25">
      <c r="A77" s="20" t="s">
        <v>8</v>
      </c>
      <c r="B77" s="21" t="s">
        <v>63</v>
      </c>
      <c r="C77" s="22" t="s">
        <v>64</v>
      </c>
      <c r="D77" s="22">
        <v>945743</v>
      </c>
      <c r="E77" s="17">
        <v>0.5</v>
      </c>
      <c r="F77" s="22">
        <f t="shared" ref="F77:F109" si="1">+D77*H77</f>
        <v>472871.5</v>
      </c>
      <c r="G77" s="53" t="s">
        <v>65</v>
      </c>
      <c r="H77" s="1">
        <v>0.5</v>
      </c>
    </row>
    <row r="78" spans="1:8" ht="43.5" customHeight="1" x14ac:dyDescent="0.25">
      <c r="A78" s="20" t="s">
        <v>8</v>
      </c>
      <c r="B78" s="21" t="s">
        <v>66</v>
      </c>
      <c r="C78" s="22" t="s">
        <v>64</v>
      </c>
      <c r="D78" s="22">
        <v>1113386</v>
      </c>
      <c r="E78" s="17">
        <v>0.5</v>
      </c>
      <c r="F78" s="22">
        <f t="shared" si="1"/>
        <v>556693</v>
      </c>
      <c r="G78" s="53"/>
      <c r="H78" s="1">
        <v>0.5</v>
      </c>
    </row>
    <row r="79" spans="1:8" ht="43.5" customHeight="1" x14ac:dyDescent="0.25">
      <c r="A79" s="20" t="s">
        <v>8</v>
      </c>
      <c r="B79" s="21" t="s">
        <v>67</v>
      </c>
      <c r="C79" s="22" t="s">
        <v>64</v>
      </c>
      <c r="D79" s="22">
        <v>90318</v>
      </c>
      <c r="E79" s="17">
        <v>0.5</v>
      </c>
      <c r="F79" s="22">
        <f t="shared" si="1"/>
        <v>45159</v>
      </c>
      <c r="G79" s="53"/>
      <c r="H79" s="1">
        <v>0.5</v>
      </c>
    </row>
    <row r="80" spans="1:8" ht="43.5" customHeight="1" x14ac:dyDescent="0.25">
      <c r="A80" s="20" t="s">
        <v>8</v>
      </c>
      <c r="B80" s="21" t="s">
        <v>68</v>
      </c>
      <c r="C80" s="22" t="s">
        <v>64</v>
      </c>
      <c r="D80" s="22">
        <v>105186</v>
      </c>
      <c r="E80" s="17">
        <v>0.5</v>
      </c>
      <c r="F80" s="22">
        <f t="shared" si="1"/>
        <v>52593</v>
      </c>
      <c r="G80" s="53"/>
      <c r="H80" s="1">
        <v>0.5</v>
      </c>
    </row>
    <row r="81" spans="1:8" ht="43.5" customHeight="1" x14ac:dyDescent="0.25">
      <c r="A81" s="20" t="s">
        <v>8</v>
      </c>
      <c r="B81" s="21" t="s">
        <v>69</v>
      </c>
      <c r="C81" s="22" t="s">
        <v>64</v>
      </c>
      <c r="D81" s="22">
        <v>181536</v>
      </c>
      <c r="E81" s="17">
        <v>0.5</v>
      </c>
      <c r="F81" s="22">
        <f t="shared" si="1"/>
        <v>90768</v>
      </c>
      <c r="G81" s="53"/>
      <c r="H81" s="1">
        <v>0.5</v>
      </c>
    </row>
    <row r="82" spans="1:8" ht="43.5" customHeight="1" x14ac:dyDescent="0.25">
      <c r="A82" s="20" t="s">
        <v>8</v>
      </c>
      <c r="B82" s="21" t="s">
        <v>70</v>
      </c>
      <c r="C82" s="22" t="s">
        <v>64</v>
      </c>
      <c r="D82" s="22">
        <v>183259</v>
      </c>
      <c r="E82" s="17">
        <v>0.5</v>
      </c>
      <c r="F82" s="22">
        <f t="shared" si="1"/>
        <v>91629.5</v>
      </c>
      <c r="G82" s="53"/>
      <c r="H82" s="1">
        <v>0.5</v>
      </c>
    </row>
    <row r="83" spans="1:8" ht="42" customHeight="1" x14ac:dyDescent="0.25">
      <c r="A83" s="14">
        <v>10</v>
      </c>
      <c r="B83" s="15" t="s">
        <v>71</v>
      </c>
      <c r="C83" s="22"/>
      <c r="D83" s="22"/>
      <c r="E83" s="17"/>
      <c r="F83" s="22"/>
      <c r="G83" s="19" t="s">
        <v>105</v>
      </c>
    </row>
    <row r="84" spans="1:8" ht="31.5" x14ac:dyDescent="0.25">
      <c r="A84" s="28" t="s">
        <v>86</v>
      </c>
      <c r="B84" s="29" t="s">
        <v>72</v>
      </c>
      <c r="C84" s="22"/>
      <c r="D84" s="22"/>
      <c r="E84" s="17"/>
      <c r="F84" s="22"/>
      <c r="G84" s="23"/>
    </row>
    <row r="85" spans="1:8" ht="38.25" customHeight="1" x14ac:dyDescent="0.25">
      <c r="A85" s="20" t="s">
        <v>8</v>
      </c>
      <c r="B85" s="21" t="s">
        <v>73</v>
      </c>
      <c r="C85" s="22" t="s">
        <v>125</v>
      </c>
      <c r="D85" s="22">
        <f>64962/1000</f>
        <v>64.962000000000003</v>
      </c>
      <c r="E85" s="17">
        <v>0.5</v>
      </c>
      <c r="F85" s="22">
        <f t="shared" si="1"/>
        <v>32.481000000000002</v>
      </c>
      <c r="G85" s="53" t="s">
        <v>74</v>
      </c>
      <c r="H85" s="1">
        <v>0.5</v>
      </c>
    </row>
    <row r="86" spans="1:8" ht="38.25" customHeight="1" x14ac:dyDescent="0.25">
      <c r="A86" s="20" t="s">
        <v>8</v>
      </c>
      <c r="B86" s="21" t="s">
        <v>75</v>
      </c>
      <c r="C86" s="22" t="s">
        <v>125</v>
      </c>
      <c r="D86" s="22">
        <f>58332/1000</f>
        <v>58.332000000000001</v>
      </c>
      <c r="E86" s="17">
        <v>0.5</v>
      </c>
      <c r="F86" s="22">
        <f t="shared" si="1"/>
        <v>29.166</v>
      </c>
      <c r="G86" s="53"/>
      <c r="H86" s="1">
        <v>0.5</v>
      </c>
    </row>
    <row r="87" spans="1:8" ht="30" customHeight="1" x14ac:dyDescent="0.25">
      <c r="A87" s="28" t="s">
        <v>92</v>
      </c>
      <c r="B87" s="29" t="s">
        <v>76</v>
      </c>
      <c r="C87" s="22"/>
      <c r="D87" s="22"/>
      <c r="E87" s="17"/>
      <c r="F87" s="22"/>
      <c r="G87" s="23" t="s">
        <v>77</v>
      </c>
    </row>
    <row r="88" spans="1:8" ht="42.75" customHeight="1" x14ac:dyDescent="0.25">
      <c r="A88" s="20" t="s">
        <v>8</v>
      </c>
      <c r="B88" s="21" t="s">
        <v>152</v>
      </c>
      <c r="C88" s="22" t="s">
        <v>64</v>
      </c>
      <c r="D88" s="22">
        <v>1727735</v>
      </c>
      <c r="E88" s="17">
        <v>0.6</v>
      </c>
      <c r="F88" s="22">
        <f t="shared" si="1"/>
        <v>1036641</v>
      </c>
      <c r="G88" s="23" t="s">
        <v>78</v>
      </c>
      <c r="H88" s="1">
        <v>0.6</v>
      </c>
    </row>
    <row r="89" spans="1:8" ht="42.75" customHeight="1" x14ac:dyDescent="0.25">
      <c r="A89" s="20" t="s">
        <v>8</v>
      </c>
      <c r="B89" s="21" t="s">
        <v>153</v>
      </c>
      <c r="C89" s="22" t="s">
        <v>64</v>
      </c>
      <c r="D89" s="22">
        <v>5299941</v>
      </c>
      <c r="E89" s="17">
        <v>0.6</v>
      </c>
      <c r="F89" s="22">
        <f t="shared" si="1"/>
        <v>3179964.6</v>
      </c>
      <c r="G89" s="23"/>
      <c r="H89" s="1">
        <v>0.6</v>
      </c>
    </row>
    <row r="90" spans="1:8" ht="42.75" customHeight="1" x14ac:dyDescent="0.25">
      <c r="A90" s="20" t="s">
        <v>8</v>
      </c>
      <c r="B90" s="21" t="s">
        <v>154</v>
      </c>
      <c r="C90" s="22" t="s">
        <v>64</v>
      </c>
      <c r="D90" s="22">
        <v>10040380</v>
      </c>
      <c r="E90" s="17">
        <v>0.6</v>
      </c>
      <c r="F90" s="22">
        <f t="shared" si="1"/>
        <v>6024228</v>
      </c>
      <c r="G90" s="23"/>
      <c r="H90" s="1">
        <v>0.6</v>
      </c>
    </row>
    <row r="91" spans="1:8" ht="42.75" customHeight="1" x14ac:dyDescent="0.25">
      <c r="A91" s="20" t="s">
        <v>8</v>
      </c>
      <c r="B91" s="21" t="s">
        <v>155</v>
      </c>
      <c r="C91" s="22" t="s">
        <v>64</v>
      </c>
      <c r="D91" s="22">
        <v>13262010</v>
      </c>
      <c r="E91" s="17">
        <v>0.6</v>
      </c>
      <c r="F91" s="22">
        <f t="shared" si="1"/>
        <v>7957206</v>
      </c>
      <c r="G91" s="23"/>
      <c r="H91" s="1">
        <v>0.6</v>
      </c>
    </row>
    <row r="92" spans="1:8" ht="31.5" x14ac:dyDescent="0.25">
      <c r="A92" s="14">
        <v>11</v>
      </c>
      <c r="B92" s="15" t="s">
        <v>79</v>
      </c>
      <c r="C92" s="22"/>
      <c r="D92" s="22"/>
      <c r="E92" s="17"/>
      <c r="F92" s="22"/>
      <c r="G92" s="19" t="s">
        <v>111</v>
      </c>
    </row>
    <row r="93" spans="1:8" ht="21.75" customHeight="1" x14ac:dyDescent="0.25">
      <c r="A93" s="28" t="s">
        <v>128</v>
      </c>
      <c r="B93" s="29" t="s">
        <v>81</v>
      </c>
      <c r="C93" s="22"/>
      <c r="D93" s="22"/>
      <c r="E93" s="17"/>
      <c r="F93" s="22"/>
      <c r="G93" s="53" t="s">
        <v>82</v>
      </c>
      <c r="H93" s="1">
        <v>0.6</v>
      </c>
    </row>
    <row r="94" spans="1:8" ht="58.5" customHeight="1" x14ac:dyDescent="0.25">
      <c r="A94" s="20" t="s">
        <v>8</v>
      </c>
      <c r="B94" s="21" t="s">
        <v>156</v>
      </c>
      <c r="C94" s="22" t="s">
        <v>157</v>
      </c>
      <c r="D94" s="22">
        <v>27.166</v>
      </c>
      <c r="E94" s="17">
        <v>0.6</v>
      </c>
      <c r="F94" s="22">
        <f t="shared" si="1"/>
        <v>16.299599999999998</v>
      </c>
      <c r="G94" s="53"/>
      <c r="H94" s="1">
        <v>0.6</v>
      </c>
    </row>
    <row r="95" spans="1:8" ht="58.5" customHeight="1" x14ac:dyDescent="0.25">
      <c r="A95" s="20" t="s">
        <v>8</v>
      </c>
      <c r="B95" s="21" t="s">
        <v>158</v>
      </c>
      <c r="C95" s="22" t="s">
        <v>157</v>
      </c>
      <c r="D95" s="22">
        <v>23.623000000000001</v>
      </c>
      <c r="E95" s="17">
        <v>0.6</v>
      </c>
      <c r="F95" s="22">
        <f t="shared" si="1"/>
        <v>14.1738</v>
      </c>
      <c r="G95" s="53"/>
      <c r="H95" s="1">
        <v>0.6</v>
      </c>
    </row>
    <row r="96" spans="1:8" ht="20.25" customHeight="1" x14ac:dyDescent="0.25">
      <c r="A96" s="28" t="s">
        <v>129</v>
      </c>
      <c r="B96" s="29" t="s">
        <v>84</v>
      </c>
      <c r="C96" s="22"/>
      <c r="D96" s="22"/>
      <c r="E96" s="17"/>
      <c r="F96" s="22"/>
      <c r="G96" s="53"/>
      <c r="H96" s="1">
        <v>0.6</v>
      </c>
    </row>
    <row r="97" spans="1:8" ht="63.75" customHeight="1" x14ac:dyDescent="0.25">
      <c r="A97" s="20" t="s">
        <v>8</v>
      </c>
      <c r="B97" s="21" t="s">
        <v>156</v>
      </c>
      <c r="C97" s="22" t="s">
        <v>157</v>
      </c>
      <c r="D97" s="22">
        <v>18.898</v>
      </c>
      <c r="E97" s="17">
        <v>0.6</v>
      </c>
      <c r="F97" s="22">
        <f t="shared" si="1"/>
        <v>11.338799999999999</v>
      </c>
      <c r="G97" s="53"/>
      <c r="H97" s="1">
        <v>0.6</v>
      </c>
    </row>
    <row r="98" spans="1:8" ht="63.75" customHeight="1" x14ac:dyDescent="0.25">
      <c r="A98" s="20" t="s">
        <v>8</v>
      </c>
      <c r="B98" s="21" t="s">
        <v>158</v>
      </c>
      <c r="C98" s="22" t="s">
        <v>157</v>
      </c>
      <c r="D98" s="22">
        <v>14.173</v>
      </c>
      <c r="E98" s="17">
        <v>0.6</v>
      </c>
      <c r="F98" s="22">
        <f t="shared" si="1"/>
        <v>8.5038</v>
      </c>
      <c r="G98" s="53"/>
      <c r="H98" s="1">
        <v>0.6</v>
      </c>
    </row>
    <row r="99" spans="1:8" ht="37.5" customHeight="1" x14ac:dyDescent="0.25">
      <c r="A99" s="14">
        <v>12</v>
      </c>
      <c r="B99" s="15" t="s">
        <v>85</v>
      </c>
      <c r="C99" s="22"/>
      <c r="D99" s="22"/>
      <c r="E99" s="17"/>
      <c r="F99" s="22"/>
      <c r="G99" s="23"/>
      <c r="H99" s="1">
        <v>0.6</v>
      </c>
    </row>
    <row r="100" spans="1:8" ht="38.25" customHeight="1" x14ac:dyDescent="0.25">
      <c r="A100" s="28" t="s">
        <v>130</v>
      </c>
      <c r="B100" s="29" t="s">
        <v>87</v>
      </c>
      <c r="C100" s="22"/>
      <c r="D100" s="22"/>
      <c r="E100" s="17"/>
      <c r="F100" s="22"/>
      <c r="G100" s="53" t="s">
        <v>88</v>
      </c>
      <c r="H100" s="1">
        <v>0.6</v>
      </c>
    </row>
    <row r="101" spans="1:8" ht="31.5" x14ac:dyDescent="0.25">
      <c r="A101" s="20" t="s">
        <v>8</v>
      </c>
      <c r="B101" s="21" t="s">
        <v>89</v>
      </c>
      <c r="C101" s="22" t="s">
        <v>90</v>
      </c>
      <c r="D101" s="22">
        <f>670431/1000</f>
        <v>670.43100000000004</v>
      </c>
      <c r="E101" s="17">
        <v>0.6</v>
      </c>
      <c r="F101" s="22">
        <f t="shared" si="1"/>
        <v>402.2586</v>
      </c>
      <c r="G101" s="53"/>
      <c r="H101" s="1">
        <v>0.6</v>
      </c>
    </row>
    <row r="102" spans="1:8" ht="31.5" x14ac:dyDescent="0.25">
      <c r="A102" s="20" t="s">
        <v>8</v>
      </c>
      <c r="B102" s="21" t="s">
        <v>91</v>
      </c>
      <c r="C102" s="22" t="s">
        <v>90</v>
      </c>
      <c r="D102" s="22">
        <f>478879/1000</f>
        <v>478.87900000000002</v>
      </c>
      <c r="E102" s="17">
        <v>0.6</v>
      </c>
      <c r="F102" s="22">
        <f t="shared" si="1"/>
        <v>287.32740000000001</v>
      </c>
      <c r="G102" s="53"/>
      <c r="H102" s="1">
        <v>0.6</v>
      </c>
    </row>
    <row r="103" spans="1:8" ht="38.25" customHeight="1" x14ac:dyDescent="0.25">
      <c r="A103" s="28" t="s">
        <v>131</v>
      </c>
      <c r="B103" s="29" t="s">
        <v>93</v>
      </c>
      <c r="C103" s="22"/>
      <c r="D103" s="22"/>
      <c r="E103" s="17"/>
      <c r="F103" s="22"/>
      <c r="G103" s="53"/>
      <c r="H103" s="1">
        <v>0.6</v>
      </c>
    </row>
    <row r="104" spans="1:8" ht="31.5" x14ac:dyDescent="0.25">
      <c r="A104" s="20" t="s">
        <v>8</v>
      </c>
      <c r="B104" s="21" t="s">
        <v>89</v>
      </c>
      <c r="C104" s="22" t="s">
        <v>90</v>
      </c>
      <c r="D104" s="22">
        <f>1017619/1000</f>
        <v>1017.619</v>
      </c>
      <c r="E104" s="17">
        <v>0.6</v>
      </c>
      <c r="F104" s="22">
        <f t="shared" si="1"/>
        <v>610.57140000000004</v>
      </c>
      <c r="G104" s="53"/>
      <c r="H104" s="1">
        <v>0.6</v>
      </c>
    </row>
    <row r="105" spans="1:8" ht="31.5" x14ac:dyDescent="0.25">
      <c r="A105" s="20" t="s">
        <v>8</v>
      </c>
      <c r="B105" s="21" t="s">
        <v>91</v>
      </c>
      <c r="C105" s="22" t="s">
        <v>90</v>
      </c>
      <c r="D105" s="22">
        <f>766206/1000</f>
        <v>766.20600000000002</v>
      </c>
      <c r="E105" s="17">
        <v>0.6</v>
      </c>
      <c r="F105" s="22">
        <f t="shared" si="1"/>
        <v>459.72359999999998</v>
      </c>
      <c r="G105" s="53"/>
      <c r="H105" s="1">
        <v>0.6</v>
      </c>
    </row>
    <row r="106" spans="1:8" ht="58.5" customHeight="1" x14ac:dyDescent="0.25">
      <c r="A106" s="28" t="s">
        <v>132</v>
      </c>
      <c r="B106" s="29" t="s">
        <v>94</v>
      </c>
      <c r="C106" s="22"/>
      <c r="D106" s="22"/>
      <c r="E106" s="17"/>
      <c r="F106" s="22"/>
      <c r="G106" s="53"/>
      <c r="H106" s="1">
        <v>0.6</v>
      </c>
    </row>
    <row r="107" spans="1:8" ht="31.5" x14ac:dyDescent="0.25">
      <c r="A107" s="20" t="s">
        <v>8</v>
      </c>
      <c r="B107" s="21" t="s">
        <v>89</v>
      </c>
      <c r="C107" s="22" t="s">
        <v>90</v>
      </c>
      <c r="D107" s="22">
        <f>694375/1000</f>
        <v>694.375</v>
      </c>
      <c r="E107" s="17">
        <v>0.6</v>
      </c>
      <c r="F107" s="22">
        <f t="shared" si="1"/>
        <v>416.625</v>
      </c>
      <c r="G107" s="53"/>
      <c r="H107" s="1">
        <v>0.6</v>
      </c>
    </row>
    <row r="108" spans="1:8" ht="31.5" x14ac:dyDescent="0.25">
      <c r="A108" s="20" t="s">
        <v>8</v>
      </c>
      <c r="B108" s="21" t="s">
        <v>91</v>
      </c>
      <c r="C108" s="22" t="s">
        <v>90</v>
      </c>
      <c r="D108" s="22">
        <f>574655/1000</f>
        <v>574.65499999999997</v>
      </c>
      <c r="E108" s="17">
        <v>0.6</v>
      </c>
      <c r="F108" s="22">
        <f t="shared" si="1"/>
        <v>344.79299999999995</v>
      </c>
      <c r="G108" s="53"/>
      <c r="H108" s="1">
        <v>0.6</v>
      </c>
    </row>
    <row r="109" spans="1:8" s="26" customFormat="1" ht="31.5" x14ac:dyDescent="0.25">
      <c r="A109" s="28" t="s">
        <v>133</v>
      </c>
      <c r="B109" s="29" t="s">
        <v>95</v>
      </c>
      <c r="C109" s="22" t="s">
        <v>90</v>
      </c>
      <c r="D109" s="22">
        <f>239440/1000</f>
        <v>239.44</v>
      </c>
      <c r="E109" s="17">
        <v>0.6</v>
      </c>
      <c r="F109" s="22">
        <f t="shared" si="1"/>
        <v>143.66399999999999</v>
      </c>
      <c r="G109" s="53"/>
      <c r="H109" s="1">
        <v>0.6</v>
      </c>
    </row>
    <row r="110" spans="1:8" s="26" customFormat="1" ht="146.25" customHeight="1" thickBot="1" x14ac:dyDescent="0.3">
      <c r="A110" s="39">
        <v>13</v>
      </c>
      <c r="B110" s="40" t="s">
        <v>115</v>
      </c>
      <c r="C110" s="41"/>
      <c r="D110" s="42"/>
      <c r="E110" s="25"/>
      <c r="F110" s="42"/>
      <c r="G110" s="43" t="s">
        <v>116</v>
      </c>
    </row>
    <row r="111" spans="1:8" x14ac:dyDescent="0.25">
      <c r="A111" s="44"/>
      <c r="B111" s="1"/>
    </row>
    <row r="112" spans="1:8" x14ac:dyDescent="0.25">
      <c r="A112" s="44"/>
      <c r="B112" s="1"/>
    </row>
    <row r="113" spans="1:7" x14ac:dyDescent="0.25">
      <c r="A113" s="44"/>
      <c r="B113" s="1"/>
    </row>
    <row r="114" spans="1:7" s="26" customFormat="1" x14ac:dyDescent="0.25">
      <c r="A114" s="44"/>
      <c r="B114" s="1"/>
      <c r="C114" s="1"/>
      <c r="D114" s="1"/>
      <c r="E114" s="45"/>
      <c r="F114" s="5"/>
      <c r="G114" s="1"/>
    </row>
    <row r="115" spans="1:7" x14ac:dyDescent="0.25">
      <c r="A115" s="46"/>
      <c r="B115" s="26"/>
      <c r="C115" s="26"/>
      <c r="D115" s="26"/>
      <c r="F115" s="47"/>
      <c r="G115" s="26"/>
    </row>
    <row r="116" spans="1:7" s="26" customFormat="1" x14ac:dyDescent="0.25">
      <c r="A116" s="44"/>
      <c r="B116" s="1"/>
      <c r="C116" s="1"/>
      <c r="D116" s="1"/>
      <c r="E116" s="45"/>
      <c r="F116" s="5"/>
      <c r="G116" s="1"/>
    </row>
    <row r="117" spans="1:7" x14ac:dyDescent="0.25">
      <c r="A117" s="46"/>
      <c r="B117" s="26"/>
      <c r="C117" s="26"/>
      <c r="D117" s="26"/>
      <c r="F117" s="47"/>
      <c r="G117" s="26"/>
    </row>
    <row r="118" spans="1:7" x14ac:dyDescent="0.25">
      <c r="A118" s="44"/>
      <c r="B118" s="1"/>
    </row>
    <row r="119" spans="1:7" x14ac:dyDescent="0.25">
      <c r="A119" s="44"/>
      <c r="B119" s="1"/>
    </row>
    <row r="120" spans="1:7" x14ac:dyDescent="0.25">
      <c r="A120" s="44"/>
      <c r="B120" s="1"/>
    </row>
    <row r="121" spans="1:7" s="26" customFormat="1" x14ac:dyDescent="0.25">
      <c r="A121" s="44"/>
      <c r="B121" s="1"/>
      <c r="C121" s="1"/>
      <c r="D121" s="1"/>
      <c r="E121" s="45"/>
      <c r="F121" s="5"/>
      <c r="G121" s="1"/>
    </row>
    <row r="122" spans="1:7" x14ac:dyDescent="0.25">
      <c r="A122" s="46"/>
      <c r="B122" s="26"/>
      <c r="C122" s="26"/>
      <c r="D122" s="26"/>
      <c r="F122" s="47"/>
      <c r="G122" s="26"/>
    </row>
    <row r="123" spans="1:7" x14ac:dyDescent="0.25">
      <c r="A123" s="44"/>
      <c r="B123" s="1"/>
    </row>
    <row r="124" spans="1:7" x14ac:dyDescent="0.25">
      <c r="A124" s="44"/>
      <c r="B124" s="1"/>
    </row>
    <row r="125" spans="1:7" x14ac:dyDescent="0.25">
      <c r="A125" s="44"/>
      <c r="B125" s="1"/>
    </row>
    <row r="126" spans="1:7" x14ac:dyDescent="0.25">
      <c r="A126" s="44"/>
      <c r="B126" s="1"/>
    </row>
    <row r="127" spans="1:7" x14ac:dyDescent="0.25">
      <c r="A127" s="44"/>
      <c r="B127" s="1"/>
    </row>
    <row r="128" spans="1:7" s="26" customFormat="1" x14ac:dyDescent="0.25">
      <c r="A128" s="44"/>
      <c r="B128" s="1"/>
      <c r="C128" s="1"/>
      <c r="D128" s="1"/>
      <c r="E128" s="45"/>
      <c r="F128" s="5"/>
      <c r="G128" s="1"/>
    </row>
    <row r="129" spans="1:7" s="26" customFormat="1" x14ac:dyDescent="0.25">
      <c r="A129" s="46"/>
      <c r="E129" s="45"/>
      <c r="F129" s="47"/>
    </row>
    <row r="130" spans="1:7" x14ac:dyDescent="0.25">
      <c r="A130" s="46"/>
      <c r="B130" s="26"/>
      <c r="C130" s="26"/>
      <c r="D130" s="26"/>
      <c r="F130" s="47"/>
      <c r="G130" s="26"/>
    </row>
    <row r="131" spans="1:7" s="26" customFormat="1" x14ac:dyDescent="0.25">
      <c r="A131" s="44"/>
      <c r="B131" s="1"/>
      <c r="C131" s="1"/>
      <c r="D131" s="1"/>
      <c r="E131" s="45"/>
      <c r="F131" s="5"/>
      <c r="G131" s="1"/>
    </row>
    <row r="132" spans="1:7" s="26" customFormat="1" x14ac:dyDescent="0.25">
      <c r="A132" s="46"/>
      <c r="E132" s="45"/>
      <c r="F132" s="47"/>
    </row>
    <row r="133" spans="1:7" x14ac:dyDescent="0.25">
      <c r="A133" s="46"/>
      <c r="B133" s="26"/>
      <c r="C133" s="26"/>
      <c r="D133" s="26"/>
      <c r="F133" s="47"/>
      <c r="G133" s="26"/>
    </row>
    <row r="134" spans="1:7" x14ac:dyDescent="0.25">
      <c r="A134" s="44"/>
      <c r="B134" s="1"/>
    </row>
    <row r="135" spans="1:7" x14ac:dyDescent="0.25">
      <c r="A135" s="44"/>
      <c r="B135" s="1"/>
    </row>
    <row r="136" spans="1:7" x14ac:dyDescent="0.25">
      <c r="A136" s="44"/>
      <c r="B136" s="1"/>
    </row>
    <row r="137" spans="1:7" x14ac:dyDescent="0.25">
      <c r="A137" s="44"/>
      <c r="B137" s="1"/>
    </row>
    <row r="138" spans="1:7" x14ac:dyDescent="0.25">
      <c r="A138" s="44"/>
      <c r="B138" s="1"/>
    </row>
    <row r="139" spans="1:7" s="26" customFormat="1" x14ac:dyDescent="0.25">
      <c r="A139" s="44"/>
      <c r="B139" s="1"/>
      <c r="C139" s="1"/>
      <c r="D139" s="1"/>
      <c r="E139" s="45"/>
      <c r="F139" s="5"/>
      <c r="G139" s="1"/>
    </row>
    <row r="140" spans="1:7" s="26" customFormat="1" x14ac:dyDescent="0.25">
      <c r="A140" s="46"/>
      <c r="E140" s="45"/>
      <c r="F140" s="47"/>
    </row>
    <row r="141" spans="1:7" s="26" customFormat="1" x14ac:dyDescent="0.25">
      <c r="A141" s="46"/>
      <c r="E141" s="45"/>
      <c r="F141" s="47"/>
    </row>
    <row r="142" spans="1:7" x14ac:dyDescent="0.25">
      <c r="A142" s="46"/>
      <c r="B142" s="26"/>
      <c r="C142" s="26"/>
      <c r="D142" s="26"/>
      <c r="F142" s="47"/>
      <c r="G142" s="26"/>
    </row>
    <row r="143" spans="1:7" x14ac:dyDescent="0.25">
      <c r="A143" s="44"/>
      <c r="B143" s="1"/>
    </row>
    <row r="144" spans="1:7" x14ac:dyDescent="0.25">
      <c r="A144" s="44"/>
      <c r="B144" s="1"/>
    </row>
    <row r="145" spans="1:7" s="26" customFormat="1" x14ac:dyDescent="0.25">
      <c r="A145" s="44"/>
      <c r="B145" s="1"/>
      <c r="C145" s="1"/>
      <c r="D145" s="1"/>
      <c r="E145" s="45"/>
      <c r="F145" s="5"/>
      <c r="G145" s="1"/>
    </row>
    <row r="146" spans="1:7" s="26" customFormat="1" x14ac:dyDescent="0.25">
      <c r="A146" s="46"/>
      <c r="E146" s="45"/>
      <c r="F146" s="47"/>
    </row>
    <row r="147" spans="1:7" x14ac:dyDescent="0.25">
      <c r="A147" s="46"/>
      <c r="B147" s="26"/>
      <c r="C147" s="26"/>
      <c r="D147" s="26"/>
      <c r="F147" s="47"/>
      <c r="G147" s="26"/>
    </row>
    <row r="148" spans="1:7" x14ac:dyDescent="0.25">
      <c r="A148" s="44"/>
      <c r="B148" s="1"/>
    </row>
    <row r="149" spans="1:7" s="26" customFormat="1" x14ac:dyDescent="0.25">
      <c r="A149" s="44"/>
      <c r="B149" s="1"/>
      <c r="C149" s="1"/>
      <c r="D149" s="1"/>
      <c r="E149" s="45"/>
      <c r="F149" s="5"/>
      <c r="G149" s="1"/>
    </row>
    <row r="150" spans="1:7" x14ac:dyDescent="0.25">
      <c r="A150" s="46"/>
      <c r="B150" s="26"/>
      <c r="C150" s="26"/>
      <c r="D150" s="26"/>
      <c r="F150" s="47"/>
      <c r="G150" s="26"/>
    </row>
    <row r="151" spans="1:7" x14ac:dyDescent="0.25">
      <c r="A151" s="44"/>
      <c r="B151" s="1"/>
    </row>
    <row r="152" spans="1:7" s="26" customFormat="1" x14ac:dyDescent="0.25">
      <c r="A152" s="44"/>
      <c r="B152" s="1"/>
      <c r="C152" s="1"/>
      <c r="D152" s="1"/>
      <c r="E152" s="45"/>
      <c r="F152" s="5"/>
      <c r="G152" s="1"/>
    </row>
    <row r="153" spans="1:7" s="35" customFormat="1" x14ac:dyDescent="0.25">
      <c r="A153" s="46"/>
      <c r="B153" s="26"/>
      <c r="C153" s="26"/>
      <c r="D153" s="26"/>
      <c r="E153" s="48"/>
      <c r="F153" s="47"/>
      <c r="G153" s="26"/>
    </row>
    <row r="154" spans="1:7" x14ac:dyDescent="0.25">
      <c r="A154" s="49"/>
      <c r="B154" s="35"/>
      <c r="C154" s="35"/>
      <c r="D154" s="35"/>
      <c r="F154" s="50"/>
      <c r="G154" s="35"/>
    </row>
    <row r="155" spans="1:7" x14ac:dyDescent="0.25">
      <c r="A155" s="44"/>
      <c r="B155" s="1"/>
    </row>
    <row r="156" spans="1:7" s="35" customFormat="1" x14ac:dyDescent="0.25">
      <c r="A156" s="44"/>
      <c r="B156" s="1"/>
      <c r="C156" s="1"/>
      <c r="D156" s="1"/>
      <c r="E156" s="48"/>
      <c r="F156" s="5"/>
      <c r="G156" s="1"/>
    </row>
    <row r="157" spans="1:7" x14ac:dyDescent="0.25">
      <c r="A157" s="49"/>
      <c r="B157" s="35"/>
      <c r="C157" s="35"/>
      <c r="D157" s="35"/>
      <c r="F157" s="50"/>
      <c r="G157" s="35"/>
    </row>
    <row r="158" spans="1:7" x14ac:dyDescent="0.25">
      <c r="A158" s="44"/>
      <c r="B158" s="1"/>
    </row>
    <row r="159" spans="1:7" s="35" customFormat="1" x14ac:dyDescent="0.25">
      <c r="A159" s="44"/>
      <c r="B159" s="1"/>
      <c r="C159" s="1"/>
      <c r="D159" s="1"/>
      <c r="E159" s="48"/>
      <c r="F159" s="5"/>
      <c r="G159" s="1"/>
    </row>
    <row r="160" spans="1:7" x14ac:dyDescent="0.25">
      <c r="A160" s="49"/>
      <c r="B160" s="35"/>
      <c r="C160" s="35"/>
      <c r="D160" s="35"/>
      <c r="F160" s="50"/>
      <c r="G160" s="35"/>
    </row>
    <row r="161" spans="1:7" x14ac:dyDescent="0.25">
      <c r="A161" s="44"/>
      <c r="B161" s="1"/>
    </row>
    <row r="162" spans="1:7" s="26" customFormat="1" x14ac:dyDescent="0.25">
      <c r="A162" s="44"/>
      <c r="B162" s="1"/>
      <c r="C162" s="1"/>
      <c r="D162" s="1"/>
      <c r="E162" s="45"/>
      <c r="F162" s="5"/>
      <c r="G162" s="1"/>
    </row>
    <row r="163" spans="1:7" x14ac:dyDescent="0.25">
      <c r="A163" s="46"/>
      <c r="B163" s="26"/>
      <c r="C163" s="26"/>
      <c r="D163" s="26"/>
      <c r="F163" s="47"/>
      <c r="G163" s="26"/>
    </row>
    <row r="164" spans="1:7" x14ac:dyDescent="0.25">
      <c r="D164" s="51"/>
      <c r="F164" s="52"/>
    </row>
    <row r="165" spans="1:7" x14ac:dyDescent="0.25">
      <c r="D165" s="51"/>
      <c r="F165" s="52"/>
    </row>
    <row r="166" spans="1:7" x14ac:dyDescent="0.25">
      <c r="D166" s="51"/>
      <c r="F166" s="52"/>
    </row>
    <row r="167" spans="1:7" x14ac:dyDescent="0.25">
      <c r="D167" s="51"/>
      <c r="F167" s="52"/>
    </row>
    <row r="168" spans="1:7" x14ac:dyDescent="0.25">
      <c r="D168" s="51"/>
      <c r="F168" s="52"/>
    </row>
    <row r="169" spans="1:7" x14ac:dyDescent="0.25">
      <c r="D169" s="51"/>
      <c r="F169" s="52"/>
    </row>
    <row r="170" spans="1:7" x14ac:dyDescent="0.25">
      <c r="D170" s="51"/>
      <c r="F170" s="52"/>
    </row>
    <row r="171" spans="1:7" x14ac:dyDescent="0.25">
      <c r="D171" s="51"/>
      <c r="F171" s="52"/>
    </row>
    <row r="172" spans="1:7" x14ac:dyDescent="0.25">
      <c r="D172" s="51"/>
      <c r="F172" s="52"/>
    </row>
    <row r="173" spans="1:7" x14ac:dyDescent="0.25">
      <c r="D173" s="51"/>
      <c r="F173" s="52"/>
    </row>
    <row r="174" spans="1:7" x14ac:dyDescent="0.25">
      <c r="D174" s="51"/>
      <c r="F174" s="52"/>
    </row>
    <row r="175" spans="1:7" x14ac:dyDescent="0.25">
      <c r="D175" s="51"/>
      <c r="F175" s="52"/>
    </row>
    <row r="176" spans="1:7" x14ac:dyDescent="0.25">
      <c r="D176" s="51"/>
      <c r="F176" s="52"/>
    </row>
    <row r="177" spans="4:6" x14ac:dyDescent="0.25">
      <c r="D177" s="51"/>
      <c r="F177" s="52"/>
    </row>
    <row r="178" spans="4:6" x14ac:dyDescent="0.25">
      <c r="D178" s="51"/>
      <c r="F178" s="52"/>
    </row>
    <row r="179" spans="4:6" x14ac:dyDescent="0.25">
      <c r="D179" s="51"/>
      <c r="F179" s="52"/>
    </row>
    <row r="180" spans="4:6" x14ac:dyDescent="0.25">
      <c r="D180" s="51"/>
      <c r="F180" s="52"/>
    </row>
    <row r="181" spans="4:6" x14ac:dyDescent="0.25">
      <c r="D181" s="51"/>
      <c r="F181" s="52"/>
    </row>
    <row r="182" spans="4:6" x14ac:dyDescent="0.25">
      <c r="D182" s="51"/>
      <c r="F182" s="52"/>
    </row>
    <row r="183" spans="4:6" x14ac:dyDescent="0.25">
      <c r="D183" s="51"/>
      <c r="F183" s="52"/>
    </row>
    <row r="184" spans="4:6" x14ac:dyDescent="0.25">
      <c r="D184" s="51"/>
      <c r="F184" s="52"/>
    </row>
    <row r="185" spans="4:6" x14ac:dyDescent="0.25">
      <c r="D185" s="51"/>
      <c r="F185" s="52"/>
    </row>
    <row r="186" spans="4:6" x14ac:dyDescent="0.25">
      <c r="D186" s="51"/>
      <c r="F186" s="52"/>
    </row>
    <row r="187" spans="4:6" x14ac:dyDescent="0.25">
      <c r="D187" s="51"/>
      <c r="F187" s="52"/>
    </row>
    <row r="188" spans="4:6" x14ac:dyDescent="0.25">
      <c r="D188" s="51"/>
      <c r="F188" s="52"/>
    </row>
    <row r="189" spans="4:6" x14ac:dyDescent="0.25">
      <c r="D189" s="51"/>
      <c r="F189" s="52"/>
    </row>
    <row r="190" spans="4:6" x14ac:dyDescent="0.25">
      <c r="D190" s="51"/>
      <c r="F190" s="52"/>
    </row>
    <row r="191" spans="4:6" x14ac:dyDescent="0.25">
      <c r="D191" s="51"/>
      <c r="F191" s="52"/>
    </row>
    <row r="192" spans="4:6" x14ac:dyDescent="0.25">
      <c r="D192" s="51"/>
      <c r="F192" s="52"/>
    </row>
    <row r="193" spans="4:6" x14ac:dyDescent="0.25">
      <c r="D193" s="51"/>
      <c r="F193" s="52"/>
    </row>
    <row r="194" spans="4:6" x14ac:dyDescent="0.25">
      <c r="D194" s="51"/>
      <c r="F194" s="52"/>
    </row>
    <row r="195" spans="4:6" x14ac:dyDescent="0.25">
      <c r="D195" s="51"/>
      <c r="F195" s="52"/>
    </row>
    <row r="196" spans="4:6" x14ac:dyDescent="0.25">
      <c r="D196" s="51"/>
      <c r="F196" s="52"/>
    </row>
    <row r="197" spans="4:6" x14ac:dyDescent="0.25">
      <c r="D197" s="51"/>
      <c r="F197" s="52"/>
    </row>
    <row r="198" spans="4:6" x14ac:dyDescent="0.25">
      <c r="D198" s="51"/>
      <c r="F198" s="52"/>
    </row>
    <row r="199" spans="4:6" x14ac:dyDescent="0.25">
      <c r="D199" s="51"/>
      <c r="F199" s="52"/>
    </row>
    <row r="200" spans="4:6" x14ac:dyDescent="0.25">
      <c r="D200" s="51"/>
      <c r="F200" s="52"/>
    </row>
    <row r="201" spans="4:6" x14ac:dyDescent="0.25">
      <c r="D201" s="51"/>
      <c r="F201" s="52"/>
    </row>
    <row r="202" spans="4:6" x14ac:dyDescent="0.25">
      <c r="D202" s="51"/>
      <c r="F202" s="52"/>
    </row>
    <row r="203" spans="4:6" x14ac:dyDescent="0.25">
      <c r="D203" s="51"/>
      <c r="F203" s="52"/>
    </row>
    <row r="204" spans="4:6" x14ac:dyDescent="0.25">
      <c r="D204" s="51"/>
      <c r="F204" s="52"/>
    </row>
    <row r="205" spans="4:6" x14ac:dyDescent="0.25">
      <c r="D205" s="51"/>
      <c r="F205" s="52"/>
    </row>
    <row r="206" spans="4:6" x14ac:dyDescent="0.25">
      <c r="D206" s="51"/>
      <c r="F206" s="52"/>
    </row>
    <row r="207" spans="4:6" x14ac:dyDescent="0.25">
      <c r="D207" s="51"/>
      <c r="F207" s="52"/>
    </row>
    <row r="208" spans="4:6" x14ac:dyDescent="0.25">
      <c r="D208" s="51"/>
      <c r="F208" s="52"/>
    </row>
    <row r="209" spans="4:6" x14ac:dyDescent="0.25">
      <c r="D209" s="51"/>
      <c r="F209" s="52"/>
    </row>
    <row r="210" spans="4:6" x14ac:dyDescent="0.25">
      <c r="D210" s="51"/>
      <c r="F210" s="52"/>
    </row>
    <row r="211" spans="4:6" x14ac:dyDescent="0.25">
      <c r="D211" s="51"/>
      <c r="F211" s="52"/>
    </row>
    <row r="212" spans="4:6" x14ac:dyDescent="0.25">
      <c r="D212" s="51"/>
      <c r="F212" s="52"/>
    </row>
    <row r="213" spans="4:6" x14ac:dyDescent="0.25">
      <c r="D213" s="51"/>
      <c r="F213" s="52"/>
    </row>
    <row r="214" spans="4:6" x14ac:dyDescent="0.25">
      <c r="D214" s="51"/>
      <c r="F214" s="52"/>
    </row>
    <row r="215" spans="4:6" x14ac:dyDescent="0.25">
      <c r="D215" s="51"/>
      <c r="F215" s="52"/>
    </row>
    <row r="216" spans="4:6" x14ac:dyDescent="0.25">
      <c r="D216" s="51"/>
      <c r="F216" s="52"/>
    </row>
    <row r="217" spans="4:6" x14ac:dyDescent="0.25">
      <c r="D217" s="51"/>
      <c r="F217" s="52"/>
    </row>
    <row r="218" spans="4:6" x14ac:dyDescent="0.25">
      <c r="D218" s="51"/>
      <c r="F218" s="52"/>
    </row>
    <row r="219" spans="4:6" x14ac:dyDescent="0.25">
      <c r="D219" s="51"/>
      <c r="F219" s="52"/>
    </row>
    <row r="220" spans="4:6" x14ac:dyDescent="0.25">
      <c r="D220" s="51"/>
      <c r="F220" s="52"/>
    </row>
    <row r="221" spans="4:6" x14ac:dyDescent="0.25">
      <c r="D221" s="51"/>
      <c r="F221" s="52"/>
    </row>
    <row r="222" spans="4:6" x14ac:dyDescent="0.25">
      <c r="D222" s="51"/>
      <c r="F222" s="52"/>
    </row>
    <row r="223" spans="4:6" x14ac:dyDescent="0.25">
      <c r="D223" s="51"/>
      <c r="F223" s="52"/>
    </row>
    <row r="224" spans="4:6" x14ac:dyDescent="0.25">
      <c r="D224" s="51"/>
      <c r="F224" s="52"/>
    </row>
    <row r="225" spans="4:6" x14ac:dyDescent="0.25">
      <c r="D225" s="51"/>
      <c r="F225" s="52"/>
    </row>
    <row r="226" spans="4:6" x14ac:dyDescent="0.25">
      <c r="D226" s="51"/>
      <c r="F226" s="52"/>
    </row>
    <row r="227" spans="4:6" x14ac:dyDescent="0.25">
      <c r="D227" s="51"/>
      <c r="F227" s="52"/>
    </row>
    <row r="228" spans="4:6" x14ac:dyDescent="0.25">
      <c r="D228" s="51"/>
      <c r="F228" s="52"/>
    </row>
    <row r="229" spans="4:6" x14ac:dyDescent="0.25">
      <c r="D229" s="51"/>
      <c r="F229" s="52"/>
    </row>
    <row r="230" spans="4:6" x14ac:dyDescent="0.25">
      <c r="D230" s="51"/>
      <c r="F230" s="52"/>
    </row>
    <row r="231" spans="4:6" x14ac:dyDescent="0.25">
      <c r="D231" s="51"/>
      <c r="F231" s="52"/>
    </row>
    <row r="232" spans="4:6" x14ac:dyDescent="0.25">
      <c r="D232" s="51"/>
      <c r="F232" s="52"/>
    </row>
    <row r="233" spans="4:6" x14ac:dyDescent="0.25">
      <c r="D233" s="51"/>
      <c r="F233" s="52"/>
    </row>
    <row r="234" spans="4:6" x14ac:dyDescent="0.25">
      <c r="D234" s="51"/>
      <c r="F234" s="52"/>
    </row>
    <row r="235" spans="4:6" x14ac:dyDescent="0.25">
      <c r="D235" s="51"/>
      <c r="F235" s="52"/>
    </row>
    <row r="236" spans="4:6" x14ac:dyDescent="0.25">
      <c r="D236" s="51"/>
      <c r="F236" s="52"/>
    </row>
    <row r="237" spans="4:6" x14ac:dyDescent="0.25">
      <c r="D237" s="51"/>
      <c r="F237" s="52"/>
    </row>
    <row r="238" spans="4:6" x14ac:dyDescent="0.25">
      <c r="D238" s="51"/>
      <c r="F238" s="52"/>
    </row>
    <row r="239" spans="4:6" x14ac:dyDescent="0.25">
      <c r="D239" s="51"/>
      <c r="F239" s="52"/>
    </row>
    <row r="240" spans="4:6" x14ac:dyDescent="0.25">
      <c r="D240" s="51"/>
      <c r="F240" s="52"/>
    </row>
    <row r="241" spans="4:6" x14ac:dyDescent="0.25">
      <c r="D241" s="51"/>
      <c r="F241" s="52"/>
    </row>
    <row r="242" spans="4:6" x14ac:dyDescent="0.25">
      <c r="D242" s="51"/>
      <c r="F242" s="52"/>
    </row>
    <row r="243" spans="4:6" x14ac:dyDescent="0.25">
      <c r="D243" s="51"/>
      <c r="F243" s="52"/>
    </row>
    <row r="244" spans="4:6" x14ac:dyDescent="0.25">
      <c r="D244" s="51"/>
      <c r="F244" s="52"/>
    </row>
    <row r="245" spans="4:6" x14ac:dyDescent="0.25">
      <c r="D245" s="51"/>
      <c r="F245" s="52"/>
    </row>
    <row r="246" spans="4:6" x14ac:dyDescent="0.25">
      <c r="D246" s="51"/>
      <c r="F246" s="52"/>
    </row>
  </sheetData>
  <mergeCells count="11">
    <mergeCell ref="G100:G109"/>
    <mergeCell ref="G15:G26"/>
    <mergeCell ref="G93:G98"/>
    <mergeCell ref="G63:G65"/>
    <mergeCell ref="A1:G1"/>
    <mergeCell ref="A2:G2"/>
    <mergeCell ref="A3:G3"/>
    <mergeCell ref="G29:G30"/>
    <mergeCell ref="G32:G33"/>
    <mergeCell ref="G77:G82"/>
    <mergeCell ref="G85:G86"/>
  </mergeCells>
  <phoneticPr fontId="2" type="noConversion"/>
  <pageMargins left="0.4" right="0.17" top="0.57999999999999996" bottom="0.39"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ĐỊnh mức hỗ trợ</vt:lpstr>
      <vt:lpstr>'ĐỊnh mức hỗ trợ'!chuong_pl</vt:lpstr>
      <vt:lpstr>'ĐỊnh mức hỗ trợ'!Print_Area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2026-05-07T07:01:47Z</cp:lastPrinted>
  <dcterms:created xsi:type="dcterms:W3CDTF">2026-03-19T10:06:59Z</dcterms:created>
  <dcterms:modified xsi:type="dcterms:W3CDTF">2026-05-07T07:01:56Z</dcterms:modified>
</cp:coreProperties>
</file>